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5"/>
  </bookViews>
  <sheets>
    <sheet name="Apsolutne adrese" sheetId="5" r:id="rId1"/>
    <sheet name="Rješenje 2" sheetId="2" r:id="rId2"/>
    <sheet name="Analkiza prodaje za 1. tromjese" sheetId="4" r:id="rId3"/>
    <sheet name="Rješenje" sheetId="1" r:id="rId4"/>
    <sheet name="Tečajna lista" sheetId="6" r:id="rId5"/>
    <sheet name="Rješenje 3" sheetId="7" r:id="rId6"/>
  </sheets>
  <definedNames>
    <definedName name="provizija" localSheetId="2">'Analkiza prodaje za 1. tromjese'!$F$8</definedName>
    <definedName name="provizija">Rješenje!$F$8</definedName>
  </definedNames>
  <calcPr calcId="145621"/>
</workbook>
</file>

<file path=xl/calcChain.xml><?xml version="1.0" encoding="utf-8"?>
<calcChain xmlns="http://schemas.openxmlformats.org/spreadsheetml/2006/main">
  <c r="I8" i="7" l="1"/>
  <c r="J8" i="7"/>
  <c r="K8" i="7"/>
  <c r="L8" i="7"/>
  <c r="M8" i="7"/>
  <c r="H8" i="7"/>
  <c r="I7" i="2"/>
  <c r="I8" i="2"/>
  <c r="I9" i="2"/>
  <c r="I6" i="2"/>
  <c r="H7" i="2"/>
  <c r="H8" i="2"/>
  <c r="H9" i="2"/>
  <c r="H6" i="2"/>
  <c r="F11" i="2"/>
  <c r="E11" i="2"/>
  <c r="D11" i="2"/>
  <c r="C11" i="2"/>
  <c r="B11" i="2"/>
  <c r="F10" i="2"/>
  <c r="E10" i="2"/>
  <c r="D10" i="2"/>
  <c r="C10" i="2"/>
  <c r="B10" i="2"/>
  <c r="G9" i="2"/>
  <c r="G8" i="2"/>
  <c r="G7" i="2"/>
  <c r="G6" i="2"/>
  <c r="G10" i="2" s="1"/>
  <c r="C9" i="1" l="1"/>
  <c r="C5" i="1"/>
  <c r="M16" i="1"/>
  <c r="M17" i="1"/>
  <c r="M18" i="1"/>
  <c r="M19" i="1"/>
  <c r="M20" i="1"/>
  <c r="L16" i="1"/>
  <c r="L17" i="1"/>
  <c r="L18" i="1"/>
  <c r="L19" i="1"/>
  <c r="L20" i="1"/>
  <c r="K17" i="1"/>
  <c r="K18" i="1"/>
  <c r="K19" i="1"/>
  <c r="K20" i="1"/>
  <c r="K16" i="1"/>
  <c r="I17" i="1"/>
  <c r="I18" i="1"/>
  <c r="I19" i="1"/>
  <c r="I20" i="1"/>
  <c r="I16" i="1"/>
  <c r="E23" i="1"/>
  <c r="F23" i="1"/>
  <c r="D23" i="1"/>
  <c r="E21" i="1"/>
  <c r="F21" i="1"/>
  <c r="D21" i="1"/>
  <c r="G17" i="1"/>
  <c r="G18" i="1"/>
  <c r="G19" i="1"/>
  <c r="G20" i="1"/>
  <c r="G16" i="1"/>
</calcChain>
</file>

<file path=xl/sharedStrings.xml><?xml version="1.0" encoding="utf-8"?>
<sst xmlns="http://schemas.openxmlformats.org/spreadsheetml/2006/main" count="104" uniqueCount="50">
  <si>
    <t>ANALIZA PRODAJE ZA 1. TROMJESEČJE</t>
  </si>
  <si>
    <t>Najveća ostvarena prodaja po komercijalistu</t>
  </si>
  <si>
    <t>Najmanja ostvarena prodaja po komercijalistu</t>
  </si>
  <si>
    <t>Ime i prezime komercijaliste</t>
  </si>
  <si>
    <t>Šifra komercijaliste</t>
  </si>
  <si>
    <t>Siječanj</t>
  </si>
  <si>
    <t>Veljača</t>
  </si>
  <si>
    <t>Ožujak</t>
  </si>
  <si>
    <t>UKUPNO</t>
  </si>
  <si>
    <t>Prosječna prodaja po komercijalistu</t>
  </si>
  <si>
    <t>Ivo Marić</t>
  </si>
  <si>
    <t>Maja Majić</t>
  </si>
  <si>
    <t>Jana Janić</t>
  </si>
  <si>
    <t>Antun Argić</t>
  </si>
  <si>
    <t>Gregor Šantek</t>
  </si>
  <si>
    <t>Prosječna prodaja po mjesecima</t>
  </si>
  <si>
    <t>Provizija (apsolutna adresa)</t>
  </si>
  <si>
    <t xml:space="preserve">Provizija (ime ćelije) </t>
  </si>
  <si>
    <t>Provizija u kunama</t>
  </si>
  <si>
    <t>Tečaj Eura</t>
  </si>
  <si>
    <t>Provizija u Eurima (apsolutna adresa)</t>
  </si>
  <si>
    <t>PRODAJA INFORMATIČKIH PROIZVODA-MELCOMP-ostvarena prodaja po podružnicama</t>
  </si>
  <si>
    <t>Tjedna prodaja:</t>
  </si>
  <si>
    <t>Varaždin</t>
  </si>
  <si>
    <t>SSDs</t>
  </si>
  <si>
    <t>Monitori</t>
  </si>
  <si>
    <t>Serveri</t>
  </si>
  <si>
    <t>Printeri</t>
  </si>
  <si>
    <t>Blu-ray</t>
  </si>
  <si>
    <t>Ukupno</t>
  </si>
  <si>
    <t>Internet kupovina</t>
  </si>
  <si>
    <t>Trgovina na malo</t>
  </si>
  <si>
    <t>Velepordaja</t>
  </si>
  <si>
    <t>Ostalo</t>
  </si>
  <si>
    <t>Prosječna vrijednost</t>
  </si>
  <si>
    <t>Relativna vrijednost od ukupne</t>
  </si>
  <si>
    <t xml:space="preserve">postotak </t>
  </si>
  <si>
    <t>% relativne vrijednosti</t>
  </si>
  <si>
    <t>TEČAJNA LISTA</t>
  </si>
  <si>
    <t>VALUTA</t>
  </si>
  <si>
    <t>CAD</t>
  </si>
  <si>
    <t>JPY</t>
  </si>
  <si>
    <t>KUPOVNI</t>
  </si>
  <si>
    <t>GBP</t>
  </si>
  <si>
    <t>USD</t>
  </si>
  <si>
    <t>EUR</t>
  </si>
  <si>
    <t>BAM</t>
  </si>
  <si>
    <t>Iznos nakon koverzije</t>
  </si>
  <si>
    <t>Početni iznos u kunama</t>
  </si>
  <si>
    <t>|||||||||||||||||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</si>
</sst>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0\ &quot;kn&quot;"/>
    <numFmt numFmtId="166" formatCode="_-* #,##0.00\ [$€-1]_-;\-* #,##0.00\ [$€-1]_-;_-* &quot;-&quot;??\ [$€-1]_-;_-@_-"/>
    <numFmt numFmtId="167" formatCode="_-* #,##0.00\ [$kn-41A]_-;\-* #,##0.00\ [$kn-41A]_-;_-* &quot;-&quot;??\ [$kn-41A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3" tint="0.3999755851924192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sz val="18"/>
      <color rgb="FF7030A0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textRotation="45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5" fontId="0" fillId="0" borderId="0" xfId="0" applyNumberFormat="1"/>
    <xf numFmtId="0" fontId="3" fillId="0" borderId="0" xfId="0" applyFont="1" applyAlignment="1">
      <alignment horizont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textRotation="45"/>
    </xf>
    <xf numFmtId="0" fontId="2" fillId="0" borderId="0" xfId="0" applyFont="1" applyAlignment="1">
      <alignment horizontal="center" vertical="center" textRotation="45" wrapText="1"/>
    </xf>
    <xf numFmtId="9" fontId="4" fillId="0" borderId="0" xfId="1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1" applyFont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/>
    <xf numFmtId="9" fontId="2" fillId="0" borderId="0" xfId="0" applyNumberFormat="1" applyFont="1" applyAlignment="1">
      <alignment horizontal="center" vertical="center"/>
    </xf>
    <xf numFmtId="10" fontId="0" fillId="0" borderId="0" xfId="1" applyNumberFormat="1" applyFont="1"/>
    <xf numFmtId="0" fontId="0" fillId="3" borderId="0" xfId="0" applyFill="1" applyBorder="1"/>
    <xf numFmtId="0" fontId="0" fillId="0" borderId="0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7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3" borderId="11" xfId="0" applyFill="1" applyBorder="1"/>
    <xf numFmtId="0" fontId="0" fillId="3" borderId="7" xfId="0" applyFill="1" applyBorder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3" borderId="8" xfId="0" applyFont="1" applyFill="1" applyBorder="1"/>
    <xf numFmtId="0" fontId="0" fillId="3" borderId="12" xfId="0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0" xfId="0" applyFont="1" applyFill="1" applyBorder="1"/>
    <xf numFmtId="0" fontId="2" fillId="3" borderId="7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13" xfId="0" applyNumberFormat="1" applyBorder="1"/>
    <xf numFmtId="165" fontId="0" fillId="0" borderId="14" xfId="0" applyNumberFormat="1" applyBorder="1"/>
    <xf numFmtId="165" fontId="0" fillId="0" borderId="0" xfId="0" applyNumberFormat="1" applyBorder="1"/>
    <xf numFmtId="165" fontId="8" fillId="2" borderId="15" xfId="0" applyNumberFormat="1" applyFont="1" applyFill="1" applyBorder="1" applyAlignment="1">
      <alignment horizontal="center"/>
    </xf>
    <xf numFmtId="165" fontId="8" fillId="2" borderId="16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0" fillId="3" borderId="20" xfId="0" applyFill="1" applyBorder="1"/>
    <xf numFmtId="0" fontId="2" fillId="0" borderId="20" xfId="0" applyFont="1" applyBorder="1" applyAlignment="1">
      <alignment horizontal="center" vertical="center"/>
    </xf>
    <xf numFmtId="0" fontId="0" fillId="0" borderId="20" xfId="0" applyBorder="1"/>
    <xf numFmtId="0" fontId="2" fillId="0" borderId="2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23" sqref="C23"/>
    </sheetView>
  </sheetViews>
  <sheetFormatPr defaultRowHeight="15" x14ac:dyDescent="0.25"/>
  <cols>
    <col min="1" max="1" width="23.5703125" customWidth="1"/>
    <col min="2" max="9" width="15.7109375" customWidth="1"/>
  </cols>
  <sheetData>
    <row r="1" spans="1:9" x14ac:dyDescent="0.25">
      <c r="A1" s="22" t="s">
        <v>21</v>
      </c>
      <c r="B1" s="22"/>
      <c r="C1" s="22"/>
      <c r="D1" s="22"/>
      <c r="E1" s="22"/>
      <c r="F1" s="22"/>
      <c r="G1" s="22"/>
      <c r="H1" s="22"/>
      <c r="I1" s="22"/>
    </row>
    <row r="3" spans="1:9" x14ac:dyDescent="0.25">
      <c r="A3" s="23" t="s">
        <v>22</v>
      </c>
      <c r="C3" s="4" t="s">
        <v>23</v>
      </c>
    </row>
    <row r="4" spans="1:9" x14ac:dyDescent="0.25">
      <c r="B4" s="24"/>
      <c r="C4" s="24"/>
      <c r="D4" s="24"/>
      <c r="E4" s="24"/>
      <c r="F4" s="24"/>
      <c r="G4" s="24"/>
      <c r="H4" s="24"/>
    </row>
    <row r="5" spans="1:9" ht="45" x14ac:dyDescent="0.25">
      <c r="B5" s="25" t="s">
        <v>24</v>
      </c>
      <c r="C5" s="25" t="s">
        <v>25</v>
      </c>
      <c r="D5" s="25" t="s">
        <v>26</v>
      </c>
      <c r="E5" s="25" t="s">
        <v>27</v>
      </c>
      <c r="F5" s="25" t="s">
        <v>28</v>
      </c>
      <c r="G5" s="29" t="s">
        <v>29</v>
      </c>
      <c r="H5" s="30" t="s">
        <v>35</v>
      </c>
      <c r="I5" s="30" t="s">
        <v>37</v>
      </c>
    </row>
    <row r="6" spans="1:9" x14ac:dyDescent="0.25">
      <c r="A6" s="4" t="s">
        <v>30</v>
      </c>
      <c r="B6">
        <v>123.45</v>
      </c>
      <c r="C6">
        <v>3456</v>
      </c>
      <c r="D6">
        <v>2134</v>
      </c>
      <c r="E6">
        <v>1567</v>
      </c>
      <c r="F6">
        <v>789</v>
      </c>
      <c r="G6" s="4"/>
      <c r="H6" s="31"/>
      <c r="I6" s="33"/>
    </row>
    <row r="7" spans="1:9" x14ac:dyDescent="0.25">
      <c r="A7" s="4" t="s">
        <v>31</v>
      </c>
      <c r="B7">
        <v>456</v>
      </c>
      <c r="C7">
        <v>78.986999999999995</v>
      </c>
      <c r="D7">
        <v>12345</v>
      </c>
      <c r="E7">
        <v>5432</v>
      </c>
      <c r="F7">
        <v>23.567</v>
      </c>
      <c r="G7" s="4"/>
      <c r="H7" s="31"/>
      <c r="I7" s="33"/>
    </row>
    <row r="8" spans="1:9" x14ac:dyDescent="0.25">
      <c r="A8" s="4" t="s">
        <v>32</v>
      </c>
      <c r="B8">
        <v>6789405</v>
      </c>
      <c r="C8">
        <v>234.78899999999999</v>
      </c>
      <c r="D8">
        <v>23423.987000000001</v>
      </c>
      <c r="E8">
        <v>456</v>
      </c>
      <c r="F8">
        <v>3256</v>
      </c>
      <c r="G8" s="4"/>
      <c r="H8" s="31"/>
      <c r="I8" s="33"/>
    </row>
    <row r="9" spans="1:9" x14ac:dyDescent="0.25">
      <c r="A9" s="4" t="s">
        <v>33</v>
      </c>
      <c r="B9">
        <v>34</v>
      </c>
      <c r="C9">
        <v>56</v>
      </c>
      <c r="D9">
        <v>765443</v>
      </c>
      <c r="E9">
        <v>566786</v>
      </c>
      <c r="F9">
        <v>23</v>
      </c>
      <c r="G9" s="4"/>
      <c r="H9" s="31"/>
      <c r="I9" s="33"/>
    </row>
    <row r="10" spans="1:9" x14ac:dyDescent="0.25">
      <c r="A10" s="4" t="s">
        <v>29</v>
      </c>
      <c r="B10" s="4"/>
      <c r="C10" s="4"/>
      <c r="D10" s="4"/>
      <c r="E10" s="4"/>
      <c r="F10" s="4"/>
      <c r="G10" s="27"/>
    </row>
    <row r="11" spans="1:9" x14ac:dyDescent="0.25">
      <c r="A11" s="28" t="s">
        <v>34</v>
      </c>
      <c r="B11" s="4"/>
      <c r="C11" s="4"/>
      <c r="D11" s="4"/>
      <c r="E11" s="4"/>
      <c r="F11" s="4"/>
    </row>
    <row r="12" spans="1:9" x14ac:dyDescent="0.25">
      <c r="A12" s="28"/>
      <c r="B12" s="26"/>
      <c r="C12" s="26"/>
      <c r="D12" s="26"/>
      <c r="E12" s="26"/>
      <c r="F12" s="26"/>
    </row>
    <row r="16" spans="1:9" x14ac:dyDescent="0.25">
      <c r="C16" t="s">
        <v>36</v>
      </c>
      <c r="D16" s="32">
        <v>1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12" sqref="A12:F12"/>
    </sheetView>
  </sheetViews>
  <sheetFormatPr defaultRowHeight="15" x14ac:dyDescent="0.25"/>
  <cols>
    <col min="1" max="1" width="23.5703125" customWidth="1"/>
    <col min="2" max="9" width="15.7109375" customWidth="1"/>
  </cols>
  <sheetData>
    <row r="1" spans="1:9" x14ac:dyDescent="0.25">
      <c r="A1" s="22" t="s">
        <v>21</v>
      </c>
      <c r="B1" s="22"/>
      <c r="C1" s="22"/>
      <c r="D1" s="22"/>
      <c r="E1" s="22"/>
      <c r="F1" s="22"/>
      <c r="G1" s="22"/>
      <c r="H1" s="22"/>
      <c r="I1" s="22"/>
    </row>
    <row r="3" spans="1:9" x14ac:dyDescent="0.25">
      <c r="A3" s="23" t="s">
        <v>22</v>
      </c>
      <c r="C3" s="4" t="s">
        <v>23</v>
      </c>
    </row>
    <row r="4" spans="1:9" x14ac:dyDescent="0.25">
      <c r="B4" s="24"/>
      <c r="C4" s="24"/>
      <c r="D4" s="24"/>
      <c r="E4" s="24"/>
      <c r="F4" s="24"/>
      <c r="G4" s="24"/>
      <c r="H4" s="24"/>
    </row>
    <row r="5" spans="1:9" ht="45" x14ac:dyDescent="0.25">
      <c r="B5" s="25" t="s">
        <v>24</v>
      </c>
      <c r="C5" s="25" t="s">
        <v>25</v>
      </c>
      <c r="D5" s="25" t="s">
        <v>26</v>
      </c>
      <c r="E5" s="25" t="s">
        <v>27</v>
      </c>
      <c r="F5" s="25" t="s">
        <v>28</v>
      </c>
      <c r="G5" s="29" t="s">
        <v>29</v>
      </c>
      <c r="H5" s="30" t="s">
        <v>35</v>
      </c>
      <c r="I5" s="30" t="s">
        <v>37</v>
      </c>
    </row>
    <row r="6" spans="1:9" x14ac:dyDescent="0.25">
      <c r="A6" s="4" t="s">
        <v>30</v>
      </c>
      <c r="B6">
        <v>123.45</v>
      </c>
      <c r="C6">
        <v>3456</v>
      </c>
      <c r="D6">
        <v>2134</v>
      </c>
      <c r="E6">
        <v>1567</v>
      </c>
      <c r="F6">
        <v>789</v>
      </c>
      <c r="G6" s="4">
        <f>SUM(B6:F6)</f>
        <v>8069.45</v>
      </c>
      <c r="H6" s="31">
        <f>G6/$G$10</f>
        <v>9.8702556608863136E-4</v>
      </c>
      <c r="I6" s="33">
        <f>H6*$D$16</f>
        <v>9.8702556608863136E-4</v>
      </c>
    </row>
    <row r="7" spans="1:9" x14ac:dyDescent="0.25">
      <c r="A7" s="4" t="s">
        <v>31</v>
      </c>
      <c r="B7">
        <v>456</v>
      </c>
      <c r="C7">
        <v>78.986999999999995</v>
      </c>
      <c r="D7">
        <v>12345</v>
      </c>
      <c r="E7">
        <v>5432</v>
      </c>
      <c r="F7">
        <v>23.567</v>
      </c>
      <c r="G7" s="4">
        <f t="shared" ref="G7:G9" si="0">SUM(B7:F7)</f>
        <v>18335.554</v>
      </c>
      <c r="H7" s="31">
        <f t="shared" ref="H7:H9" si="1">G7/$G$10</f>
        <v>2.2427378032454093E-3</v>
      </c>
      <c r="I7" s="33">
        <f t="shared" ref="I7:I9" si="2">H7*$D$16</f>
        <v>2.2427378032454093E-3</v>
      </c>
    </row>
    <row r="8" spans="1:9" x14ac:dyDescent="0.25">
      <c r="A8" s="4" t="s">
        <v>32</v>
      </c>
      <c r="B8">
        <v>6789405</v>
      </c>
      <c r="C8">
        <v>234.78899999999999</v>
      </c>
      <c r="D8">
        <v>23423.987000000001</v>
      </c>
      <c r="E8">
        <v>456</v>
      </c>
      <c r="F8">
        <v>3256</v>
      </c>
      <c r="G8" s="4">
        <f t="shared" si="0"/>
        <v>6816775.7759999996</v>
      </c>
      <c r="H8" s="31">
        <f t="shared" si="1"/>
        <v>0.83380304347950218</v>
      </c>
      <c r="I8" s="33">
        <f t="shared" si="2"/>
        <v>0.83380304347950218</v>
      </c>
    </row>
    <row r="9" spans="1:9" x14ac:dyDescent="0.25">
      <c r="A9" s="4" t="s">
        <v>33</v>
      </c>
      <c r="B9">
        <v>34</v>
      </c>
      <c r="C9">
        <v>56</v>
      </c>
      <c r="D9">
        <v>765443</v>
      </c>
      <c r="E9">
        <v>566786</v>
      </c>
      <c r="F9">
        <v>23</v>
      </c>
      <c r="G9" s="4">
        <f t="shared" si="0"/>
        <v>1332342</v>
      </c>
      <c r="H9" s="31">
        <f t="shared" si="1"/>
        <v>0.16296719315116387</v>
      </c>
      <c r="I9" s="33">
        <f t="shared" si="2"/>
        <v>0.16296719315116387</v>
      </c>
    </row>
    <row r="10" spans="1:9" x14ac:dyDescent="0.25">
      <c r="A10" s="4" t="s">
        <v>29</v>
      </c>
      <c r="B10" s="4">
        <f>SUM(B6:B9)</f>
        <v>6790018.4500000002</v>
      </c>
      <c r="C10" s="4">
        <f t="shared" ref="C10:F10" si="3">SUM(C6:C9)</f>
        <v>3825.7759999999998</v>
      </c>
      <c r="D10" s="4">
        <f t="shared" si="3"/>
        <v>803345.98699999996</v>
      </c>
      <c r="E10" s="4">
        <f t="shared" si="3"/>
        <v>574241</v>
      </c>
      <c r="F10" s="4">
        <f t="shared" si="3"/>
        <v>4091.567</v>
      </c>
      <c r="G10" s="27">
        <f>SUM(G6:G9)</f>
        <v>8175522.7799999993</v>
      </c>
    </row>
    <row r="11" spans="1:9" x14ac:dyDescent="0.25">
      <c r="A11" s="28" t="s">
        <v>34</v>
      </c>
      <c r="B11" s="4">
        <f>AVERAGE(B6:B9)</f>
        <v>1697504.6125</v>
      </c>
      <c r="C11" s="4">
        <f t="shared" ref="C11:F11" si="4">AVERAGE(C6:C9)</f>
        <v>956.44399999999996</v>
      </c>
      <c r="D11" s="4">
        <f t="shared" si="4"/>
        <v>200836.49674999999</v>
      </c>
      <c r="E11" s="4">
        <f t="shared" si="4"/>
        <v>143560.25</v>
      </c>
      <c r="F11" s="4">
        <f t="shared" si="4"/>
        <v>1022.89175</v>
      </c>
    </row>
    <row r="12" spans="1:9" x14ac:dyDescent="0.25">
      <c r="A12" s="28"/>
      <c r="B12" s="26"/>
      <c r="C12" s="26"/>
      <c r="D12" s="26"/>
      <c r="E12" s="26"/>
      <c r="F12" s="26"/>
    </row>
    <row r="16" spans="1:9" x14ac:dyDescent="0.25">
      <c r="C16" t="s">
        <v>36</v>
      </c>
      <c r="D16" s="32">
        <v>1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85" zoomScaleNormal="85" workbookViewId="0">
      <selection activeCell="H8" sqref="H8"/>
    </sheetView>
  </sheetViews>
  <sheetFormatPr defaultRowHeight="15" x14ac:dyDescent="0.25"/>
  <cols>
    <col min="3" max="3" width="18.7109375" customWidth="1"/>
    <col min="4" max="4" width="19.140625" customWidth="1"/>
    <col min="5" max="5" width="25.5703125" customWidth="1"/>
    <col min="6" max="6" width="19.85546875" customWidth="1"/>
    <col min="11" max="12" width="16.5703125" customWidth="1"/>
    <col min="13" max="13" width="18" customWidth="1"/>
  </cols>
  <sheetData>
    <row r="1" spans="1:13" ht="21" x14ac:dyDescent="0.35">
      <c r="A1" s="18" t="s">
        <v>0</v>
      </c>
      <c r="B1" s="18"/>
      <c r="C1" s="18"/>
      <c r="D1" s="18"/>
      <c r="E1" s="18"/>
      <c r="F1" s="18"/>
      <c r="G1" s="18"/>
    </row>
    <row r="4" spans="1:13" ht="15" customHeight="1" x14ac:dyDescent="0.25">
      <c r="A4" s="7" t="s">
        <v>1</v>
      </c>
      <c r="B4" s="7"/>
    </row>
    <row r="5" spans="1:13" x14ac:dyDescent="0.25">
      <c r="A5" s="7"/>
      <c r="B5" s="7"/>
      <c r="C5" s="21"/>
    </row>
    <row r="6" spans="1:13" x14ac:dyDescent="0.25">
      <c r="A6" s="7"/>
      <c r="B6" s="7"/>
    </row>
    <row r="7" spans="1:13" x14ac:dyDescent="0.25">
      <c r="A7" s="4"/>
      <c r="B7" s="4"/>
    </row>
    <row r="8" spans="1:13" ht="21" x14ac:dyDescent="0.35">
      <c r="A8" s="8" t="s">
        <v>2</v>
      </c>
      <c r="B8" s="8"/>
      <c r="E8" s="16" t="s">
        <v>18</v>
      </c>
      <c r="F8" s="15">
        <v>0.2</v>
      </c>
    </row>
    <row r="9" spans="1:13" x14ac:dyDescent="0.25">
      <c r="A9" s="8"/>
      <c r="B9" s="8"/>
      <c r="C9" s="9"/>
    </row>
    <row r="10" spans="1:13" ht="23.25" x14ac:dyDescent="0.35">
      <c r="A10" s="8"/>
      <c r="B10" s="8"/>
      <c r="E10" s="17" t="s">
        <v>19</v>
      </c>
      <c r="F10" s="19">
        <v>7.42</v>
      </c>
    </row>
    <row r="11" spans="1:13" x14ac:dyDescent="0.25">
      <c r="C11" s="14" t="s">
        <v>4</v>
      </c>
    </row>
    <row r="12" spans="1:13" x14ac:dyDescent="0.25">
      <c r="C12" s="14"/>
    </row>
    <row r="13" spans="1:13" x14ac:dyDescent="0.25">
      <c r="A13" s="4"/>
      <c r="B13" s="4"/>
      <c r="C13" s="14"/>
      <c r="D13" s="13" t="s">
        <v>5</v>
      </c>
      <c r="E13" s="13" t="s">
        <v>6</v>
      </c>
      <c r="F13" s="13" t="s">
        <v>7</v>
      </c>
      <c r="G13" s="3" t="s">
        <v>8</v>
      </c>
      <c r="H13" s="3"/>
      <c r="I13" s="5" t="s">
        <v>9</v>
      </c>
      <c r="J13" s="5"/>
      <c r="K13" s="5" t="s">
        <v>16</v>
      </c>
      <c r="L13" s="6" t="s">
        <v>17</v>
      </c>
      <c r="M13" s="6" t="s">
        <v>20</v>
      </c>
    </row>
    <row r="14" spans="1:13" ht="15" customHeight="1" x14ac:dyDescent="0.25">
      <c r="A14" s="5" t="s">
        <v>3</v>
      </c>
      <c r="B14" s="5"/>
      <c r="C14" s="14"/>
      <c r="D14" s="13"/>
      <c r="E14" s="13"/>
      <c r="F14" s="13"/>
      <c r="G14" s="3"/>
      <c r="H14" s="3"/>
      <c r="I14" s="5"/>
      <c r="J14" s="5"/>
      <c r="K14" s="5"/>
      <c r="L14" s="6"/>
      <c r="M14" s="6"/>
    </row>
    <row r="15" spans="1:13" x14ac:dyDescent="0.25">
      <c r="A15" s="5"/>
      <c r="B15" s="5"/>
      <c r="C15" s="14"/>
      <c r="D15" s="13"/>
      <c r="E15" s="13"/>
      <c r="F15" s="13"/>
      <c r="G15" s="3"/>
      <c r="H15" s="3"/>
      <c r="I15" s="5"/>
      <c r="J15" s="5"/>
      <c r="K15" s="5"/>
      <c r="L15" s="6"/>
      <c r="M15" s="6"/>
    </row>
    <row r="16" spans="1:13" ht="24.75" customHeight="1" x14ac:dyDescent="0.25">
      <c r="A16" s="1" t="s">
        <v>10</v>
      </c>
      <c r="B16" s="1"/>
      <c r="C16">
        <v>123456</v>
      </c>
      <c r="D16" s="9">
        <v>6330000</v>
      </c>
      <c r="E16" s="9">
        <v>2835500</v>
      </c>
      <c r="F16" s="9">
        <v>4555000</v>
      </c>
      <c r="G16" s="12"/>
      <c r="H16" s="2"/>
      <c r="I16" s="12"/>
      <c r="J16" s="2"/>
      <c r="K16" s="9"/>
      <c r="L16" s="9"/>
      <c r="M16" s="20"/>
    </row>
    <row r="17" spans="1:13" ht="24.75" customHeight="1" x14ac:dyDescent="0.25">
      <c r="A17" s="1" t="s">
        <v>11</v>
      </c>
      <c r="B17" s="1"/>
      <c r="C17">
        <v>123458</v>
      </c>
      <c r="D17" s="9">
        <v>1285000</v>
      </c>
      <c r="E17" s="9">
        <v>5225600</v>
      </c>
      <c r="F17" s="9">
        <v>3580000</v>
      </c>
      <c r="G17" s="12"/>
      <c r="H17" s="2"/>
      <c r="I17" s="12"/>
      <c r="J17" s="2"/>
      <c r="K17" s="9"/>
      <c r="L17" s="9"/>
      <c r="M17" s="20"/>
    </row>
    <row r="18" spans="1:13" ht="24.75" customHeight="1" x14ac:dyDescent="0.25">
      <c r="A18" s="1" t="s">
        <v>12</v>
      </c>
      <c r="B18" s="1"/>
      <c r="C18">
        <v>1236547</v>
      </c>
      <c r="D18" s="9">
        <v>3354200</v>
      </c>
      <c r="E18" s="9">
        <v>3250000</v>
      </c>
      <c r="F18" s="9">
        <v>2938000</v>
      </c>
      <c r="G18" s="12"/>
      <c r="H18" s="2"/>
      <c r="I18" s="12"/>
      <c r="J18" s="2"/>
      <c r="K18" s="9"/>
      <c r="L18" s="9"/>
      <c r="M18" s="20"/>
    </row>
    <row r="19" spans="1:13" ht="24.75" customHeight="1" x14ac:dyDescent="0.25">
      <c r="A19" s="1" t="s">
        <v>13</v>
      </c>
      <c r="B19" s="1"/>
      <c r="C19">
        <v>2589632</v>
      </c>
      <c r="D19" s="9">
        <v>2151200</v>
      </c>
      <c r="E19" s="9">
        <v>2950000</v>
      </c>
      <c r="F19" s="9">
        <v>3012500</v>
      </c>
      <c r="G19" s="12"/>
      <c r="H19" s="2"/>
      <c r="I19" s="12"/>
      <c r="J19" s="2"/>
      <c r="K19" s="9"/>
      <c r="L19" s="9"/>
      <c r="M19" s="20"/>
    </row>
    <row r="20" spans="1:13" ht="24.75" customHeight="1" x14ac:dyDescent="0.25">
      <c r="A20" s="1" t="s">
        <v>14</v>
      </c>
      <c r="B20" s="1"/>
      <c r="C20">
        <v>1256987</v>
      </c>
      <c r="D20" s="9">
        <v>2212500</v>
      </c>
      <c r="E20" s="9">
        <v>1298000</v>
      </c>
      <c r="F20" s="9">
        <v>2855000</v>
      </c>
      <c r="G20" s="12"/>
      <c r="H20" s="2"/>
      <c r="I20" s="12"/>
      <c r="J20" s="2"/>
      <c r="K20" s="9"/>
      <c r="L20" s="9"/>
      <c r="M20" s="20"/>
    </row>
    <row r="21" spans="1:13" x14ac:dyDescent="0.25">
      <c r="A21" s="2" t="s">
        <v>8</v>
      </c>
      <c r="B21" s="2"/>
      <c r="D21" s="11"/>
      <c r="E21" s="11"/>
      <c r="F21" s="11"/>
    </row>
    <row r="22" spans="1:13" x14ac:dyDescent="0.25">
      <c r="A22" s="10" t="s">
        <v>15</v>
      </c>
      <c r="B22" s="10"/>
    </row>
    <row r="23" spans="1:13" x14ac:dyDescent="0.25">
      <c r="A23" s="10"/>
      <c r="B23" s="10"/>
      <c r="D23" s="11"/>
      <c r="E23" s="11"/>
      <c r="F23" s="11"/>
    </row>
  </sheetData>
  <mergeCells count="30">
    <mergeCell ref="A21:B21"/>
    <mergeCell ref="A22:B23"/>
    <mergeCell ref="A19:B19"/>
    <mergeCell ref="G19:H19"/>
    <mergeCell ref="I19:J19"/>
    <mergeCell ref="A20:B20"/>
    <mergeCell ref="G20:H20"/>
    <mergeCell ref="I20:J20"/>
    <mergeCell ref="A17:B17"/>
    <mergeCell ref="G17:H17"/>
    <mergeCell ref="I17:J17"/>
    <mergeCell ref="A18:B18"/>
    <mergeCell ref="G18:H18"/>
    <mergeCell ref="I18:J18"/>
    <mergeCell ref="I13:J15"/>
    <mergeCell ref="K13:K15"/>
    <mergeCell ref="L13:L15"/>
    <mergeCell ref="M13:M15"/>
    <mergeCell ref="A14:B15"/>
    <mergeCell ref="A16:B16"/>
    <mergeCell ref="G16:H16"/>
    <mergeCell ref="I16:J16"/>
    <mergeCell ref="A1:G1"/>
    <mergeCell ref="A4:B6"/>
    <mergeCell ref="A8:B10"/>
    <mergeCell ref="C11:C15"/>
    <mergeCell ref="D13:D15"/>
    <mergeCell ref="E13:E15"/>
    <mergeCell ref="F13:F15"/>
    <mergeCell ref="G13:H1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4" zoomScale="85" zoomScaleNormal="85" workbookViewId="0">
      <selection activeCell="D30" sqref="D30"/>
    </sheetView>
  </sheetViews>
  <sheetFormatPr defaultRowHeight="15" x14ac:dyDescent="0.25"/>
  <cols>
    <col min="3" max="3" width="18.7109375" customWidth="1"/>
    <col min="4" max="4" width="19.140625" customWidth="1"/>
    <col min="5" max="5" width="25.5703125" customWidth="1"/>
    <col min="6" max="6" width="19.85546875" customWidth="1"/>
    <col min="11" max="12" width="16.5703125" customWidth="1"/>
    <col min="13" max="13" width="18" customWidth="1"/>
  </cols>
  <sheetData>
    <row r="1" spans="1:13" ht="21" x14ac:dyDescent="0.35">
      <c r="A1" s="18" t="s">
        <v>0</v>
      </c>
      <c r="B1" s="18"/>
      <c r="C1" s="18"/>
      <c r="D1" s="18"/>
      <c r="E1" s="18"/>
      <c r="F1" s="18"/>
      <c r="G1" s="18"/>
    </row>
    <row r="4" spans="1:13" ht="15" customHeight="1" x14ac:dyDescent="0.25">
      <c r="A4" s="7" t="s">
        <v>1</v>
      </c>
      <c r="B4" s="7"/>
    </row>
    <row r="5" spans="1:13" x14ac:dyDescent="0.25">
      <c r="A5" s="7"/>
      <c r="B5" s="7"/>
      <c r="C5" s="21">
        <f>MAX(I16:J20)</f>
        <v>4573500</v>
      </c>
    </row>
    <row r="6" spans="1:13" x14ac:dyDescent="0.25">
      <c r="A6" s="7"/>
      <c r="B6" s="7"/>
    </row>
    <row r="7" spans="1:13" x14ac:dyDescent="0.25">
      <c r="A7" s="4"/>
      <c r="B7" s="4"/>
    </row>
    <row r="8" spans="1:13" ht="21" x14ac:dyDescent="0.35">
      <c r="A8" s="8" t="s">
        <v>2</v>
      </c>
      <c r="B8" s="8"/>
      <c r="E8" s="16" t="s">
        <v>18</v>
      </c>
      <c r="F8" s="15">
        <v>0.2</v>
      </c>
    </row>
    <row r="9" spans="1:13" x14ac:dyDescent="0.25">
      <c r="A9" s="8"/>
      <c r="B9" s="8"/>
      <c r="C9" s="9">
        <f>MIN(I16:J20)</f>
        <v>2121833.3333333335</v>
      </c>
    </row>
    <row r="10" spans="1:13" ht="23.25" x14ac:dyDescent="0.35">
      <c r="A10" s="8"/>
      <c r="B10" s="8"/>
      <c r="E10" s="17" t="s">
        <v>19</v>
      </c>
      <c r="F10" s="19">
        <v>7.42</v>
      </c>
    </row>
    <row r="11" spans="1:13" x14ac:dyDescent="0.25">
      <c r="C11" s="14" t="s">
        <v>4</v>
      </c>
    </row>
    <row r="12" spans="1:13" x14ac:dyDescent="0.25">
      <c r="C12" s="14"/>
    </row>
    <row r="13" spans="1:13" x14ac:dyDescent="0.25">
      <c r="A13" s="4"/>
      <c r="B13" s="4"/>
      <c r="C13" s="14"/>
      <c r="D13" s="13" t="s">
        <v>5</v>
      </c>
      <c r="E13" s="13" t="s">
        <v>6</v>
      </c>
      <c r="F13" s="13" t="s">
        <v>7</v>
      </c>
      <c r="G13" s="3" t="s">
        <v>8</v>
      </c>
      <c r="H13" s="3"/>
      <c r="I13" s="5" t="s">
        <v>9</v>
      </c>
      <c r="J13" s="5"/>
      <c r="K13" s="5" t="s">
        <v>16</v>
      </c>
      <c r="L13" s="6" t="s">
        <v>17</v>
      </c>
      <c r="M13" s="6" t="s">
        <v>20</v>
      </c>
    </row>
    <row r="14" spans="1:13" ht="15" customHeight="1" x14ac:dyDescent="0.25">
      <c r="A14" s="5" t="s">
        <v>3</v>
      </c>
      <c r="B14" s="5"/>
      <c r="C14" s="14"/>
      <c r="D14" s="13"/>
      <c r="E14" s="13"/>
      <c r="F14" s="13"/>
      <c r="G14" s="3"/>
      <c r="H14" s="3"/>
      <c r="I14" s="5"/>
      <c r="J14" s="5"/>
      <c r="K14" s="5"/>
      <c r="L14" s="6"/>
      <c r="M14" s="6"/>
    </row>
    <row r="15" spans="1:13" x14ac:dyDescent="0.25">
      <c r="A15" s="5"/>
      <c r="B15" s="5"/>
      <c r="C15" s="14"/>
      <c r="D15" s="13"/>
      <c r="E15" s="13"/>
      <c r="F15" s="13"/>
      <c r="G15" s="3"/>
      <c r="H15" s="3"/>
      <c r="I15" s="5"/>
      <c r="J15" s="5"/>
      <c r="K15" s="5"/>
      <c r="L15" s="6"/>
      <c r="M15" s="6"/>
    </row>
    <row r="16" spans="1:13" ht="24.75" customHeight="1" x14ac:dyDescent="0.25">
      <c r="A16" s="1" t="s">
        <v>10</v>
      </c>
      <c r="B16" s="1"/>
      <c r="C16">
        <v>123456</v>
      </c>
      <c r="D16" s="9">
        <v>6330000</v>
      </c>
      <c r="E16" s="9">
        <v>2835500</v>
      </c>
      <c r="F16" s="9">
        <v>4555000</v>
      </c>
      <c r="G16" s="12">
        <f>SUM(D16:F16)</f>
        <v>13720500</v>
      </c>
      <c r="H16" s="2"/>
      <c r="I16" s="12">
        <f>AVERAGE(D16:F16)</f>
        <v>4573500</v>
      </c>
      <c r="J16" s="2"/>
      <c r="K16" s="9">
        <f>I16+$F$8</f>
        <v>4573500.2</v>
      </c>
      <c r="L16" s="9">
        <f>I16+provizija</f>
        <v>4573500.2</v>
      </c>
      <c r="M16" s="20">
        <f>K16*$F$10</f>
        <v>33935371.483999997</v>
      </c>
    </row>
    <row r="17" spans="1:13" ht="24.75" customHeight="1" x14ac:dyDescent="0.25">
      <c r="A17" s="1" t="s">
        <v>11</v>
      </c>
      <c r="B17" s="1"/>
      <c r="C17">
        <v>123458</v>
      </c>
      <c r="D17" s="9">
        <v>1285000</v>
      </c>
      <c r="E17" s="9">
        <v>5225600</v>
      </c>
      <c r="F17" s="9">
        <v>3580000</v>
      </c>
      <c r="G17" s="12">
        <f t="shared" ref="G17:G20" si="0">SUM(D17:F17)</f>
        <v>10090600</v>
      </c>
      <c r="H17" s="2"/>
      <c r="I17" s="12">
        <f t="shared" ref="I17:I20" si="1">AVERAGE(D17:F17)</f>
        <v>3363533.3333333335</v>
      </c>
      <c r="J17" s="2"/>
      <c r="K17" s="9">
        <f t="shared" ref="K17:K20" si="2">I17+$F$8</f>
        <v>3363533.5333333337</v>
      </c>
      <c r="L17" s="9">
        <f>I17+provizija</f>
        <v>3363533.5333333337</v>
      </c>
      <c r="M17" s="20">
        <f t="shared" ref="M17:M20" si="3">K17*$F$10</f>
        <v>24957418.817333337</v>
      </c>
    </row>
    <row r="18" spans="1:13" ht="24.75" customHeight="1" x14ac:dyDescent="0.25">
      <c r="A18" s="1" t="s">
        <v>12</v>
      </c>
      <c r="B18" s="1"/>
      <c r="C18">
        <v>1236547</v>
      </c>
      <c r="D18" s="9">
        <v>3354200</v>
      </c>
      <c r="E18" s="9">
        <v>3250000</v>
      </c>
      <c r="F18" s="9">
        <v>2938000</v>
      </c>
      <c r="G18" s="12">
        <f t="shared" si="0"/>
        <v>9542200</v>
      </c>
      <c r="H18" s="2"/>
      <c r="I18" s="12">
        <f t="shared" si="1"/>
        <v>3180733.3333333335</v>
      </c>
      <c r="J18" s="2"/>
      <c r="K18" s="9">
        <f t="shared" si="2"/>
        <v>3180733.5333333337</v>
      </c>
      <c r="L18" s="9">
        <f>I18+provizija</f>
        <v>3180733.5333333337</v>
      </c>
      <c r="M18" s="20">
        <f t="shared" si="3"/>
        <v>23601042.817333337</v>
      </c>
    </row>
    <row r="19" spans="1:13" ht="24.75" customHeight="1" x14ac:dyDescent="0.25">
      <c r="A19" s="1" t="s">
        <v>13</v>
      </c>
      <c r="B19" s="1"/>
      <c r="C19">
        <v>2589632</v>
      </c>
      <c r="D19" s="9">
        <v>2151200</v>
      </c>
      <c r="E19" s="9">
        <v>2950000</v>
      </c>
      <c r="F19" s="9">
        <v>3012500</v>
      </c>
      <c r="G19" s="12">
        <f t="shared" si="0"/>
        <v>8113700</v>
      </c>
      <c r="H19" s="2"/>
      <c r="I19" s="12">
        <f t="shared" si="1"/>
        <v>2704566.6666666665</v>
      </c>
      <c r="J19" s="2"/>
      <c r="K19" s="9">
        <f t="shared" si="2"/>
        <v>2704566.8666666667</v>
      </c>
      <c r="L19" s="9">
        <f>I19+provizija</f>
        <v>2704566.8666666667</v>
      </c>
      <c r="M19" s="20">
        <f t="shared" si="3"/>
        <v>20067886.150666665</v>
      </c>
    </row>
    <row r="20" spans="1:13" ht="24.75" customHeight="1" x14ac:dyDescent="0.25">
      <c r="A20" s="1" t="s">
        <v>14</v>
      </c>
      <c r="B20" s="1"/>
      <c r="C20">
        <v>1256987</v>
      </c>
      <c r="D20" s="9">
        <v>2212500</v>
      </c>
      <c r="E20" s="9">
        <v>1298000</v>
      </c>
      <c r="F20" s="9">
        <v>2855000</v>
      </c>
      <c r="G20" s="12">
        <f t="shared" si="0"/>
        <v>6365500</v>
      </c>
      <c r="H20" s="2"/>
      <c r="I20" s="12">
        <f t="shared" si="1"/>
        <v>2121833.3333333335</v>
      </c>
      <c r="J20" s="2"/>
      <c r="K20" s="9">
        <f t="shared" si="2"/>
        <v>2121833.5333333337</v>
      </c>
      <c r="L20" s="9">
        <f>I20+provizija</f>
        <v>2121833.5333333337</v>
      </c>
      <c r="M20" s="20">
        <f t="shared" si="3"/>
        <v>15744004.817333335</v>
      </c>
    </row>
    <row r="21" spans="1:13" x14ac:dyDescent="0.25">
      <c r="A21" s="2" t="s">
        <v>8</v>
      </c>
      <c r="B21" s="2"/>
      <c r="D21" s="11">
        <f>SUM(D16:D20)</f>
        <v>15332900</v>
      </c>
      <c r="E21" s="11">
        <f t="shared" ref="E21:F21" si="4">SUM(E16:E20)</f>
        <v>15559100</v>
      </c>
      <c r="F21" s="11">
        <f t="shared" si="4"/>
        <v>16940500</v>
      </c>
    </row>
    <row r="22" spans="1:13" x14ac:dyDescent="0.25">
      <c r="A22" s="10" t="s">
        <v>15</v>
      </c>
      <c r="B22" s="10"/>
    </row>
    <row r="23" spans="1:13" x14ac:dyDescent="0.25">
      <c r="A23" s="10"/>
      <c r="B23" s="10"/>
      <c r="D23" s="11">
        <f>AVERAGE(D16:D20)</f>
        <v>3066580</v>
      </c>
      <c r="E23" s="11">
        <f t="shared" ref="E23:F23" si="5">AVERAGE(E16:E20)</f>
        <v>3111820</v>
      </c>
      <c r="F23" s="11">
        <f t="shared" si="5"/>
        <v>3388100</v>
      </c>
    </row>
  </sheetData>
  <mergeCells count="30">
    <mergeCell ref="K13:K15"/>
    <mergeCell ref="L13:L15"/>
    <mergeCell ref="M13:M15"/>
    <mergeCell ref="I19:J19"/>
    <mergeCell ref="I20:J20"/>
    <mergeCell ref="C11:C15"/>
    <mergeCell ref="D13:D15"/>
    <mergeCell ref="E13:E15"/>
    <mergeCell ref="F13:F15"/>
    <mergeCell ref="A19:B19"/>
    <mergeCell ref="A20:B20"/>
    <mergeCell ref="A21:B21"/>
    <mergeCell ref="A22:B23"/>
    <mergeCell ref="G16:H16"/>
    <mergeCell ref="G17:H17"/>
    <mergeCell ref="G18:H18"/>
    <mergeCell ref="G19:H19"/>
    <mergeCell ref="G20:H20"/>
    <mergeCell ref="G13:H15"/>
    <mergeCell ref="I13:J15"/>
    <mergeCell ref="A16:B16"/>
    <mergeCell ref="A17:B17"/>
    <mergeCell ref="A18:B18"/>
    <mergeCell ref="I16:J16"/>
    <mergeCell ref="I17:J17"/>
    <mergeCell ref="I18:J18"/>
    <mergeCell ref="A1:G1"/>
    <mergeCell ref="A4:B6"/>
    <mergeCell ref="A8:B10"/>
    <mergeCell ref="A14:B1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2"/>
  <sheetViews>
    <sheetView workbookViewId="0">
      <selection activeCell="I10" sqref="I10"/>
    </sheetView>
  </sheetViews>
  <sheetFormatPr defaultRowHeight="15" x14ac:dyDescent="0.25"/>
  <cols>
    <col min="7" max="7" width="14.28515625" customWidth="1"/>
    <col min="8" max="13" width="15.28515625" customWidth="1"/>
  </cols>
  <sheetData>
    <row r="3" spans="2:13" ht="27" thickBot="1" x14ac:dyDescent="0.3">
      <c r="B3" s="43" t="s">
        <v>38</v>
      </c>
      <c r="C3" s="44"/>
      <c r="D3" s="44"/>
      <c r="E3" s="44"/>
      <c r="F3" s="45"/>
    </row>
    <row r="4" spans="2:13" ht="15.75" thickTop="1" x14ac:dyDescent="0.25">
      <c r="B4" s="46"/>
      <c r="C4" s="48"/>
      <c r="D4" s="48"/>
      <c r="E4" s="48"/>
      <c r="F4" s="49"/>
      <c r="G4" s="61" t="s">
        <v>39</v>
      </c>
      <c r="H4" s="39" t="s">
        <v>40</v>
      </c>
      <c r="I4" s="39" t="s">
        <v>41</v>
      </c>
      <c r="J4" s="39" t="s">
        <v>44</v>
      </c>
      <c r="K4" s="39" t="s">
        <v>43</v>
      </c>
      <c r="L4" s="39" t="s">
        <v>45</v>
      </c>
      <c r="M4" s="40" t="s">
        <v>46</v>
      </c>
    </row>
    <row r="5" spans="2:13" x14ac:dyDescent="0.25">
      <c r="B5" s="41"/>
      <c r="C5" s="50"/>
      <c r="D5" s="34"/>
      <c r="E5" s="50"/>
      <c r="F5" s="51"/>
      <c r="G5" s="62"/>
      <c r="H5" s="34"/>
      <c r="I5" s="34"/>
      <c r="J5" s="34"/>
      <c r="K5" s="34"/>
      <c r="L5" s="34"/>
      <c r="M5" s="42"/>
    </row>
    <row r="6" spans="2:13" x14ac:dyDescent="0.25">
      <c r="B6" s="41"/>
      <c r="C6" s="34"/>
      <c r="D6" s="34"/>
      <c r="E6" s="34"/>
      <c r="F6" s="42"/>
      <c r="G6" s="63" t="s">
        <v>42</v>
      </c>
      <c r="H6" s="66">
        <v>4.8780000000000001</v>
      </c>
      <c r="I6" s="66">
        <v>5.5650000000000004</v>
      </c>
      <c r="J6" s="66">
        <v>6.4071999999999996</v>
      </c>
      <c r="K6" s="66">
        <v>8.1782000000000004</v>
      </c>
      <c r="L6" s="66">
        <v>7.3849999999999998</v>
      </c>
      <c r="M6" s="67">
        <v>3.7757999999999998</v>
      </c>
    </row>
    <row r="7" spans="2:13" ht="27.75" customHeight="1" x14ac:dyDescent="0.25">
      <c r="B7" s="41"/>
      <c r="C7" s="36" t="s">
        <v>48</v>
      </c>
      <c r="D7" s="37"/>
      <c r="E7" s="34"/>
      <c r="F7" s="42"/>
      <c r="G7" s="64"/>
      <c r="H7" s="35"/>
      <c r="I7" s="35"/>
      <c r="J7" s="35"/>
      <c r="K7" s="35"/>
      <c r="L7" s="35"/>
      <c r="M7" s="38"/>
    </row>
    <row r="8" spans="2:13" ht="27.75" customHeight="1" thickBot="1" x14ac:dyDescent="0.3">
      <c r="B8" s="41"/>
      <c r="C8" s="59" t="s">
        <v>49</v>
      </c>
      <c r="D8" s="60"/>
      <c r="E8" s="34"/>
      <c r="F8" s="42"/>
      <c r="G8" s="65" t="s">
        <v>47</v>
      </c>
      <c r="H8" s="54"/>
      <c r="I8" s="54"/>
      <c r="J8" s="54"/>
      <c r="K8" s="54"/>
      <c r="L8" s="54"/>
      <c r="M8" s="55"/>
    </row>
    <row r="9" spans="2:13" ht="27.75" customHeight="1" thickTop="1" thickBot="1" x14ac:dyDescent="0.4">
      <c r="B9" s="47"/>
      <c r="C9" s="57">
        <v>423</v>
      </c>
      <c r="D9" s="58"/>
      <c r="E9" s="52"/>
      <c r="F9" s="53"/>
      <c r="H9" s="56"/>
      <c r="I9" s="56"/>
      <c r="J9" s="56"/>
      <c r="K9" s="56"/>
      <c r="L9" s="56"/>
      <c r="M9" s="56"/>
    </row>
    <row r="10" spans="2:13" ht="27.75" customHeight="1" thickTop="1" x14ac:dyDescent="0.25">
      <c r="H10" s="56"/>
      <c r="I10" s="56"/>
      <c r="J10" s="56"/>
      <c r="K10" s="56"/>
      <c r="L10" s="56"/>
      <c r="M10" s="56"/>
    </row>
    <row r="11" spans="2:13" ht="27.75" customHeight="1" x14ac:dyDescent="0.25">
      <c r="F11" s="35"/>
      <c r="H11" s="56"/>
      <c r="I11" s="56"/>
      <c r="J11" s="56"/>
      <c r="K11" s="56"/>
      <c r="L11" s="56"/>
      <c r="M11" s="56"/>
    </row>
    <row r="12" spans="2:13" ht="27.75" customHeight="1" x14ac:dyDescent="0.25">
      <c r="H12" s="35"/>
      <c r="I12" s="35"/>
      <c r="J12" s="35"/>
      <c r="K12" s="35"/>
      <c r="L12" s="35"/>
      <c r="M12" s="56"/>
    </row>
  </sheetData>
  <mergeCells count="4">
    <mergeCell ref="B3:F3"/>
    <mergeCell ref="C7:D7"/>
    <mergeCell ref="C9:D9"/>
    <mergeCell ref="C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2"/>
  <sheetViews>
    <sheetView tabSelected="1" workbookViewId="0">
      <selection activeCell="I12" sqref="I12"/>
    </sheetView>
  </sheetViews>
  <sheetFormatPr defaultRowHeight="15" x14ac:dyDescent="0.25"/>
  <cols>
    <col min="7" max="7" width="14.28515625" customWidth="1"/>
    <col min="8" max="13" width="15.28515625" customWidth="1"/>
  </cols>
  <sheetData>
    <row r="3" spans="2:13" ht="27" thickBot="1" x14ac:dyDescent="0.3">
      <c r="B3" s="43" t="s">
        <v>38</v>
      </c>
      <c r="C3" s="44"/>
      <c r="D3" s="44"/>
      <c r="E3" s="44"/>
      <c r="F3" s="45"/>
    </row>
    <row r="4" spans="2:13" ht="15.75" thickTop="1" x14ac:dyDescent="0.25">
      <c r="B4" s="46"/>
      <c r="C4" s="48"/>
      <c r="D4" s="48"/>
      <c r="E4" s="48"/>
      <c r="F4" s="49"/>
      <c r="G4" s="61" t="s">
        <v>39</v>
      </c>
      <c r="H4" s="39" t="s">
        <v>40</v>
      </c>
      <c r="I4" s="39" t="s">
        <v>41</v>
      </c>
      <c r="J4" s="39" t="s">
        <v>44</v>
      </c>
      <c r="K4" s="39" t="s">
        <v>43</v>
      </c>
      <c r="L4" s="39" t="s">
        <v>45</v>
      </c>
      <c r="M4" s="40" t="s">
        <v>46</v>
      </c>
    </row>
    <row r="5" spans="2:13" x14ac:dyDescent="0.25">
      <c r="B5" s="41"/>
      <c r="C5" s="50"/>
      <c r="D5" s="34"/>
      <c r="E5" s="50"/>
      <c r="F5" s="51"/>
      <c r="G5" s="62"/>
      <c r="H5" s="34"/>
      <c r="I5" s="34"/>
      <c r="J5" s="34"/>
      <c r="K5" s="34"/>
      <c r="L5" s="34"/>
      <c r="M5" s="42"/>
    </row>
    <row r="6" spans="2:13" x14ac:dyDescent="0.25">
      <c r="B6" s="41"/>
      <c r="C6" s="34"/>
      <c r="D6" s="34"/>
      <c r="E6" s="34"/>
      <c r="F6" s="42"/>
      <c r="G6" s="63" t="s">
        <v>42</v>
      </c>
      <c r="H6" s="66">
        <v>4.8780000000000001</v>
      </c>
      <c r="I6" s="66">
        <v>5.5650000000000004</v>
      </c>
      <c r="J6" s="66">
        <v>6.4071999999999996</v>
      </c>
      <c r="K6" s="66">
        <v>8.1782000000000004</v>
      </c>
      <c r="L6" s="66">
        <v>7.3849999999999998</v>
      </c>
      <c r="M6" s="67">
        <v>3.7757999999999998</v>
      </c>
    </row>
    <row r="7" spans="2:13" ht="27.75" customHeight="1" x14ac:dyDescent="0.25">
      <c r="B7" s="41"/>
      <c r="C7" s="36" t="s">
        <v>48</v>
      </c>
      <c r="D7" s="37"/>
      <c r="E7" s="34"/>
      <c r="F7" s="42"/>
      <c r="G7" s="64"/>
      <c r="H7" s="35"/>
      <c r="I7" s="35"/>
      <c r="J7" s="35"/>
      <c r="K7" s="35"/>
      <c r="L7" s="35"/>
      <c r="M7" s="38"/>
    </row>
    <row r="8" spans="2:13" ht="27.75" customHeight="1" thickBot="1" x14ac:dyDescent="0.3">
      <c r="B8" s="41"/>
      <c r="C8" s="59" t="s">
        <v>49</v>
      </c>
      <c r="D8" s="60"/>
      <c r="E8" s="34"/>
      <c r="F8" s="42"/>
      <c r="G8" s="65" t="s">
        <v>47</v>
      </c>
      <c r="H8" s="54">
        <f>$C$9*H$6</f>
        <v>2063.3940000000002</v>
      </c>
      <c r="I8" s="54">
        <f t="shared" ref="I8:M8" si="0">$C$9*I$6</f>
        <v>2353.9950000000003</v>
      </c>
      <c r="J8" s="54">
        <f t="shared" si="0"/>
        <v>2710.2455999999997</v>
      </c>
      <c r="K8" s="54">
        <f t="shared" si="0"/>
        <v>3459.3786</v>
      </c>
      <c r="L8" s="54">
        <f t="shared" si="0"/>
        <v>3123.855</v>
      </c>
      <c r="M8" s="54">
        <f t="shared" si="0"/>
        <v>1597.1633999999999</v>
      </c>
    </row>
    <row r="9" spans="2:13" ht="27.75" customHeight="1" thickTop="1" thickBot="1" x14ac:dyDescent="0.4">
      <c r="B9" s="47"/>
      <c r="C9" s="57">
        <v>423</v>
      </c>
      <c r="D9" s="58"/>
      <c r="E9" s="52"/>
      <c r="F9" s="53"/>
      <c r="H9" s="56"/>
      <c r="I9" s="56"/>
      <c r="J9" s="56"/>
      <c r="K9" s="56"/>
      <c r="L9" s="56"/>
      <c r="M9" s="56"/>
    </row>
    <row r="10" spans="2:13" ht="27.75" customHeight="1" thickTop="1" x14ac:dyDescent="0.25">
      <c r="H10" s="56"/>
      <c r="I10" s="56"/>
      <c r="J10" s="56"/>
      <c r="K10" s="56"/>
      <c r="L10" s="56"/>
      <c r="M10" s="56"/>
    </row>
    <row r="11" spans="2:13" ht="27.75" customHeight="1" x14ac:dyDescent="0.25">
      <c r="F11" s="35"/>
      <c r="H11" s="56"/>
      <c r="I11" s="56"/>
      <c r="J11" s="56"/>
      <c r="K11" s="56"/>
      <c r="L11" s="56"/>
      <c r="M11" s="56"/>
    </row>
    <row r="12" spans="2:13" ht="27.75" customHeight="1" x14ac:dyDescent="0.25">
      <c r="H12" s="35"/>
      <c r="I12" s="35"/>
      <c r="J12" s="35"/>
      <c r="K12" s="35"/>
      <c r="L12" s="35"/>
      <c r="M12" s="56"/>
    </row>
  </sheetData>
  <mergeCells count="4">
    <mergeCell ref="B3:F3"/>
    <mergeCell ref="C7:D7"/>
    <mergeCell ref="C8:D8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Apsolutne adrese</vt:lpstr>
      <vt:lpstr>Rješenje 2</vt:lpstr>
      <vt:lpstr>Analkiza prodaje za 1. tromjese</vt:lpstr>
      <vt:lpstr>Rješenje</vt:lpstr>
      <vt:lpstr>Tečajna lista</vt:lpstr>
      <vt:lpstr>Rješenje 3</vt:lpstr>
      <vt:lpstr>'Analkiza prodaje za 1. tromjese'!provizija</vt:lpstr>
      <vt:lpstr>provizija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2018-11-01T10:46:39Z</dcterms:modified>
</cp:coreProperties>
</file>