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5195" windowHeight="8955" activeTab="3"/>
  </bookViews>
  <sheets>
    <sheet name="Zadatak_1" sheetId="11" r:id="rId1"/>
    <sheet name="Zadatak_2" sheetId="12" r:id="rId2"/>
    <sheet name="Zadatak_3" sheetId="13" r:id="rId3"/>
    <sheet name="Zadatak_4" sheetId="14" r:id="rId4"/>
  </sheets>
  <calcPr calcId="125725"/>
</workbook>
</file>

<file path=xl/calcChain.xml><?xml version="1.0" encoding="utf-8"?>
<calcChain xmlns="http://schemas.openxmlformats.org/spreadsheetml/2006/main">
  <c r="D23" i="14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"/>
  <c r="J7" i="12"/>
  <c r="J27" s="1"/>
  <c r="C28"/>
  <c r="C27"/>
  <c r="I26"/>
  <c r="I25"/>
  <c r="I24"/>
  <c r="I23"/>
  <c r="I22"/>
  <c r="I21"/>
  <c r="I20"/>
  <c r="I19"/>
  <c r="I18"/>
  <c r="I17"/>
  <c r="I16"/>
  <c r="I15"/>
  <c r="I14"/>
  <c r="I13"/>
  <c r="I12"/>
  <c r="I11"/>
  <c r="H11"/>
  <c r="H12" s="1"/>
  <c r="I10"/>
  <c r="I9"/>
  <c r="I8"/>
  <c r="I7"/>
  <c r="H7"/>
  <c r="H9" s="1"/>
  <c r="H26"/>
  <c r="H25"/>
  <c r="H24"/>
  <c r="H23"/>
  <c r="H22"/>
  <c r="H21"/>
  <c r="H20"/>
  <c r="H19"/>
  <c r="H18"/>
  <c r="H17"/>
  <c r="H16"/>
  <c r="H15"/>
  <c r="H14"/>
  <c r="H13"/>
  <c r="H10"/>
  <c r="H8"/>
  <c r="D29"/>
  <c r="E29"/>
  <c r="F29"/>
  <c r="G29"/>
  <c r="D28"/>
  <c r="E28"/>
  <c r="F28"/>
  <c r="G28"/>
  <c r="D27"/>
  <c r="E27"/>
  <c r="F27"/>
  <c r="G27"/>
  <c r="E29" i="11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J28" i="12" l="1"/>
  <c r="I27"/>
  <c r="I28" s="1"/>
  <c r="C29"/>
  <c r="H27"/>
  <c r="H28" l="1"/>
  <c r="L28" s="1"/>
  <c r="L27"/>
  <c r="C32" i="11"/>
  <c r="C23" i="14"/>
</calcChain>
</file>

<file path=xl/sharedStrings.xml><?xml version="1.0" encoding="utf-8"?>
<sst xmlns="http://schemas.openxmlformats.org/spreadsheetml/2006/main" count="157" uniqueCount="135">
  <si>
    <t>a)</t>
  </si>
  <si>
    <t>b)</t>
  </si>
  <si>
    <t>RELATIVNA   I   APSOLUTNA ADRESA</t>
  </si>
  <si>
    <t>TEČAJ 1 EURO =</t>
  </si>
  <si>
    <t>PROIZVOD</t>
  </si>
  <si>
    <t>KOM</t>
  </si>
  <si>
    <t>CIJENA (KN)</t>
  </si>
  <si>
    <t>proizvod 1</t>
  </si>
  <si>
    <t>proizvod 2</t>
  </si>
  <si>
    <t>proizvod 3</t>
  </si>
  <si>
    <t>proizvod 4</t>
  </si>
  <si>
    <t>proizvod 5</t>
  </si>
  <si>
    <t>proizvod 6</t>
  </si>
  <si>
    <t>proizvod 7</t>
  </si>
  <si>
    <t>proizvod 8</t>
  </si>
  <si>
    <t>proizvod 9</t>
  </si>
  <si>
    <t>proizvod 10</t>
  </si>
  <si>
    <t>proizvod 11</t>
  </si>
  <si>
    <t>proizvod 12</t>
  </si>
  <si>
    <t>proizvod 13</t>
  </si>
  <si>
    <t>proizvod 14</t>
  </si>
  <si>
    <t>proizvod 15</t>
  </si>
  <si>
    <t>proizvod 16</t>
  </si>
  <si>
    <t>proizvod 17</t>
  </si>
  <si>
    <t>proizvod 18</t>
  </si>
  <si>
    <t>proizvod 19</t>
  </si>
  <si>
    <t>proizvod 20</t>
  </si>
  <si>
    <t>porez =</t>
  </si>
  <si>
    <t>nabavna cijena</t>
  </si>
  <si>
    <t>maloprodajna cijena</t>
  </si>
  <si>
    <t>maloprodajna cijena = nabavna cijena + marža +porez</t>
  </si>
  <si>
    <t>STUDENT</t>
  </si>
  <si>
    <t>I. KOLOKVIJ</t>
  </si>
  <si>
    <t>II. KOLOKVIJ</t>
  </si>
  <si>
    <t>I. AKTIVNOST</t>
  </si>
  <si>
    <t>II. AKTIVNOST</t>
  </si>
  <si>
    <t>POHAĐANJE NASTAVE</t>
  </si>
  <si>
    <t>UKUPNO - KOLOKVIJI</t>
  </si>
  <si>
    <t>UKUPNO - AKTIVNOSTI</t>
  </si>
  <si>
    <t>UKUPNO (H6+I6+G6)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</si>
  <si>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</si>
  <si>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</si>
  <si>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</si>
  <si>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</si>
  <si>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</si>
  <si>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</si>
  <si>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</si>
  <si>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</si>
  <si>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</si>
  <si>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</si>
  <si>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</si>
  <si>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</si>
  <si>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</si>
  <si>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</si>
  <si>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</si>
  <si>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</si>
  <si>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</si>
  <si>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</si>
  <si>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</si>
  <si>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</si>
  <si>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MIN</t>
  </si>
  <si>
    <t>MAX</t>
  </si>
  <si>
    <t>PROSJEK</t>
  </si>
  <si>
    <t>Rješenje_1</t>
  </si>
  <si>
    <t>Rješenje_2</t>
  </si>
  <si>
    <t>Rješenje_3</t>
  </si>
  <si>
    <t>Rješenje_4</t>
  </si>
  <si>
    <t>RJEŠENJE_1: Izračunajte ukupan zbroj postotaka na I. kolokviju za slijedeće studente: STUDENT1, STUDENT3 I STUDENT 17</t>
  </si>
  <si>
    <t xml:space="preserve">RJEŠENJE_2: Izračunajte minimalni broj postotka koji su postigli PRIVIH 10 STUDENATA na II. Kolokviju </t>
  </si>
  <si>
    <t>RJEŠENJE_3: Izračunajte prosječan uspjeh na II. Aktivnost koju su postigli studenti od broja 10 do 17.</t>
  </si>
  <si>
    <t>RJEŠENJE_4: Izačunajte maksimalan ukupan broj bodova koji su postigli zadnjih 5 studenata.</t>
  </si>
  <si>
    <t>Knjižara</t>
  </si>
  <si>
    <t xml:space="preserve">U knjižari za kupnju većeg broja knjiga nude se sljedeći uvjeti: </t>
  </si>
  <si>
    <t>kamate (uvećanje) od 10% za plaćanje čekovima - na rate</t>
  </si>
  <si>
    <t>popust od 5% za plaćanje gotovinom</t>
  </si>
  <si>
    <t>PDV</t>
  </si>
  <si>
    <t>Ček</t>
  </si>
  <si>
    <t>Broj rata (čekovi)</t>
  </si>
  <si>
    <t>Gotovina</t>
  </si>
  <si>
    <t>Izračunaj cijene koje se traže u tablici:</t>
  </si>
  <si>
    <t>Cijena knjige</t>
  </si>
  <si>
    <t>Broj naručenih knjiga</t>
  </si>
  <si>
    <t>Cijena za naručeni br. knjiga</t>
  </si>
  <si>
    <t>Cijena s PDV-om</t>
  </si>
  <si>
    <t>Cijena za plaćanje čekom</t>
  </si>
  <si>
    <t>Iznos jedne rate čeka</t>
  </si>
  <si>
    <t>Cijena za plaćanje gotovinom</t>
  </si>
  <si>
    <t>Razlika cijene za ček i gotovinu</t>
  </si>
  <si>
    <t>(2 boda)</t>
  </si>
  <si>
    <t>(3 boda)</t>
  </si>
  <si>
    <t>Zadatak:</t>
  </si>
  <si>
    <t>Koristeći formule izračunaj iznose u plavim ćelijama.</t>
  </si>
  <si>
    <t>UKUPNO (kom*cijena)</t>
  </si>
  <si>
    <t>PRODAJNA CIJENA (UKUPNO + PDV)</t>
  </si>
  <si>
    <t>PRODAJNA CIJENA (UKUPNO + PDV) (EURO)</t>
  </si>
  <si>
    <t>porez (nab.cijena*22%)</t>
  </si>
  <si>
    <t>marža (nab.cijena *18%)</t>
  </si>
  <si>
    <t>Bologna sustav - Osnove informatike /VJEŽBE</t>
  </si>
  <si>
    <t>Izračunajte brojčane vrijednosti u ćelijama označenim svijetlo plavom bojom.</t>
  </si>
  <si>
    <t>Broj Županije</t>
  </si>
  <si>
    <t>Naziv županije</t>
  </si>
  <si>
    <t>Zagrebačka županija</t>
  </si>
  <si>
    <t>Krapinsko-zagorska županija</t>
  </si>
  <si>
    <t>1.</t>
  </si>
  <si>
    <t>Ispuniti dijelove tablice označene plavom bojom</t>
  </si>
  <si>
    <t>Sisačko-moslavačka županija</t>
  </si>
  <si>
    <t>2.</t>
  </si>
  <si>
    <t>Napraviti "Pie chart" grafički prikaz podataka iz tablice (postotci, stupac D)</t>
  </si>
  <si>
    <t>Karlovačka županija</t>
  </si>
  <si>
    <t>3.</t>
  </si>
  <si>
    <t>Napraviti 3D stupčasti grafički prikaz podataka iz tablice sa pripadajućom podatkovnom tablicom.</t>
  </si>
  <si>
    <t>Varaždinska županija</t>
  </si>
  <si>
    <t>Koprivničko-križevačka županija</t>
  </si>
  <si>
    <t>Bjelovarsko-bilogorska županija</t>
  </si>
  <si>
    <t>Primorsko-goranska županija</t>
  </si>
  <si>
    <t>Ličko-senjska županija</t>
  </si>
  <si>
    <t>Virovitičko-podravska županija</t>
  </si>
  <si>
    <t>Požeško-slavonska županija</t>
  </si>
  <si>
    <t>Brodsko-posavska županija</t>
  </si>
  <si>
    <t>Zadarska županija županija</t>
  </si>
  <si>
    <t>Osječko-baranjska županija</t>
  </si>
  <si>
    <t>Šibensko-kninska županija</t>
  </si>
  <si>
    <t>Vukovarsko-srijemska županija</t>
  </si>
  <si>
    <t>Splitsko-dalmatinska županija</t>
  </si>
  <si>
    <t>Istarska županija</t>
  </si>
  <si>
    <t>Dubrovačko-neretvanska županija</t>
  </si>
  <si>
    <t>Međimurska županija</t>
  </si>
  <si>
    <t>Grad Zagreb</t>
  </si>
  <si>
    <t>(5 boda)</t>
  </si>
  <si>
    <t>Ukupno
 radnika 2005/06</t>
  </si>
  <si>
    <t>Postotak u ukupnom broju radnika u RH</t>
  </si>
  <si>
    <t>(10 bodova)</t>
  </si>
  <si>
    <t>(15 bodova)</t>
  </si>
  <si>
    <t>UKUPNO RADNIKA:</t>
  </si>
  <si>
    <t>(5 bodova)</t>
  </si>
</sst>
</file>

<file path=xl/styles.xml><?xml version="1.0" encoding="utf-8"?>
<styleSheet xmlns="http://schemas.openxmlformats.org/spreadsheetml/2006/main">
  <numFmts count="4">
    <numFmt numFmtId="44" formatCode="_-* #,##0.00\ &quot;kn&quot;_-;\-* #,##0.00\ &quot;kn&quot;_-;_-* &quot;-&quot;??\ &quot;kn&quot;_-;_-@_-"/>
    <numFmt numFmtId="164" formatCode="#,##0.00\ &quot;kn&quot;"/>
    <numFmt numFmtId="165" formatCode="_-&quot;kn&quot;\ * #,##0.00_-;\-&quot;kn&quot;\ * #,##0.00_-;_-&quot;kn&quot;\ * &quot;-&quot;??_-;_-@_-"/>
    <numFmt numFmtId="166" formatCode="_-* #,##0.000000\ &quot;kn&quot;_-;\-* #,##0.000000\ &quot;kn&quot;_-;_-* &quot;-&quot;??????\ &quot;kn&quot;_-;_-@_-"/>
  </numFmts>
  <fonts count="35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20"/>
      <name val="Arial"/>
      <family val="2"/>
      <charset val="238"/>
    </font>
    <font>
      <b/>
      <i/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  <charset val="238"/>
    </font>
    <font>
      <sz val="10"/>
      <color indexed="8"/>
      <name val="MS Sans Serif"/>
      <family val="2"/>
    </font>
    <font>
      <sz val="12"/>
      <color indexed="8"/>
      <name val="Arial"/>
      <family val="2"/>
    </font>
    <font>
      <b/>
      <sz val="12"/>
      <color indexed="8"/>
      <name val="MS Sans Serif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</font>
    <font>
      <sz val="1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double">
        <color indexed="64"/>
      </top>
      <bottom style="mediumDashed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5" tint="0.39997558519241921"/>
      </left>
      <right/>
      <top/>
      <bottom/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" fillId="16" borderId="1" applyNumberFormat="0" applyFont="0" applyAlignment="0" applyProtection="0"/>
    <xf numFmtId="165" fontId="1" fillId="0" borderId="0" applyFont="0" applyFill="0" applyBorder="0" applyAlignment="0" applyProtection="0"/>
    <xf numFmtId="0" fontId="4" fillId="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5" fillId="21" borderId="2" applyNumberFormat="0" applyAlignment="0" applyProtection="0"/>
    <xf numFmtId="0" fontId="6" fillId="21" borderId="3" applyNumberFormat="0" applyAlignment="0" applyProtection="0"/>
    <xf numFmtId="0" fontId="7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1" fillId="0" borderId="0"/>
    <xf numFmtId="0" fontId="22" fillId="0" borderId="0"/>
    <xf numFmtId="9" fontId="1" fillId="0" borderId="0" applyFont="0" applyFill="0" applyBorder="0" applyAlignment="0" applyProtection="0"/>
    <xf numFmtId="0" fontId="13" fillId="0" borderId="7" applyNumberFormat="0" applyFill="0" applyAlignment="0" applyProtection="0"/>
    <xf numFmtId="0" fontId="14" fillId="23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7" borderId="3" applyNumberFormat="0" applyAlignment="0" applyProtection="0"/>
    <xf numFmtId="0" fontId="29" fillId="0" borderId="0"/>
    <xf numFmtId="44" fontId="34" fillId="0" borderId="0" applyFont="0" applyFill="0" applyBorder="0" applyAlignment="0" applyProtection="0"/>
  </cellStyleXfs>
  <cellXfs count="113">
    <xf numFmtId="0" fontId="0" fillId="0" borderId="0" xfId="0"/>
    <xf numFmtId="0" fontId="0" fillId="0" borderId="10" xfId="0" applyBorder="1"/>
    <xf numFmtId="0" fontId="20" fillId="0" borderId="0" xfId="0" applyFont="1"/>
    <xf numFmtId="0" fontId="20" fillId="0" borderId="0" xfId="0" applyFont="1" applyAlignment="1"/>
    <xf numFmtId="0" fontId="20" fillId="28" borderId="17" xfId="0" applyFont="1" applyFill="1" applyBorder="1"/>
    <xf numFmtId="164" fontId="0" fillId="28" borderId="18" xfId="0" applyNumberFormat="1" applyFill="1" applyBorder="1"/>
    <xf numFmtId="164" fontId="0" fillId="0" borderId="10" xfId="0" applyNumberFormat="1" applyBorder="1"/>
    <xf numFmtId="0" fontId="0" fillId="29" borderId="19" xfId="0" applyFill="1" applyBorder="1"/>
    <xf numFmtId="9" fontId="1" fillId="29" borderId="10" xfId="39" applyFont="1" applyFill="1" applyBorder="1"/>
    <xf numFmtId="0" fontId="0" fillId="29" borderId="10" xfId="0" applyFill="1" applyBorder="1"/>
    <xf numFmtId="164" fontId="0" fillId="0" borderId="0" xfId="0" applyNumberFormat="1" applyBorder="1"/>
    <xf numFmtId="0" fontId="0" fillId="29" borderId="17" xfId="0" applyFill="1" applyBorder="1"/>
    <xf numFmtId="0" fontId="0" fillId="29" borderId="20" xfId="0" applyFill="1" applyBorder="1"/>
    <xf numFmtId="0" fontId="0" fillId="29" borderId="16" xfId="0" applyFill="1" applyBorder="1"/>
    <xf numFmtId="0" fontId="20" fillId="30" borderId="21" xfId="0" applyFont="1" applyFill="1" applyBorder="1" applyAlignment="1">
      <alignment horizontal="center" vertical="center"/>
    </xf>
    <xf numFmtId="0" fontId="20" fillId="30" borderId="23" xfId="0" applyFont="1" applyFill="1" applyBorder="1" applyAlignment="1">
      <alignment horizontal="center" wrapText="1"/>
    </xf>
    <xf numFmtId="0" fontId="20" fillId="30" borderId="22" xfId="0" applyFont="1" applyFill="1" applyBorder="1" applyAlignment="1">
      <alignment horizontal="center" wrapText="1"/>
    </xf>
    <xf numFmtId="0" fontId="24" fillId="30" borderId="21" xfId="0" applyFont="1" applyFill="1" applyBorder="1" applyAlignment="1">
      <alignment horizontal="center" vertical="center"/>
    </xf>
    <xf numFmtId="9" fontId="1" fillId="25" borderId="12" xfId="39" applyFont="1" applyFill="1" applyBorder="1" applyAlignment="1">
      <alignment horizontal="center"/>
    </xf>
    <xf numFmtId="9" fontId="1" fillId="25" borderId="25" xfId="39" applyFont="1" applyFill="1" applyBorder="1" applyAlignment="1">
      <alignment horizontal="center"/>
    </xf>
    <xf numFmtId="9" fontId="1" fillId="25" borderId="10" xfId="39" applyFont="1" applyFill="1" applyBorder="1" applyAlignment="1">
      <alignment horizontal="center"/>
    </xf>
    <xf numFmtId="9" fontId="1" fillId="25" borderId="26" xfId="39" applyFont="1" applyFill="1" applyBorder="1" applyAlignment="1">
      <alignment horizontal="center"/>
    </xf>
    <xf numFmtId="9" fontId="1" fillId="25" borderId="11" xfId="39" applyFont="1" applyFill="1" applyBorder="1" applyAlignment="1">
      <alignment horizontal="center"/>
    </xf>
    <xf numFmtId="9" fontId="1" fillId="25" borderId="27" xfId="39" applyFont="1" applyFill="1" applyBorder="1" applyAlignment="1">
      <alignment horizontal="center"/>
    </xf>
    <xf numFmtId="9" fontId="25" fillId="0" borderId="10" xfId="39" applyFont="1" applyBorder="1" applyAlignment="1">
      <alignment horizontal="center"/>
    </xf>
    <xf numFmtId="0" fontId="20" fillId="27" borderId="10" xfId="0" applyFont="1" applyFill="1" applyBorder="1"/>
    <xf numFmtId="0" fontId="20" fillId="27" borderId="0" xfId="0" applyFont="1" applyFill="1" applyBorder="1"/>
    <xf numFmtId="0" fontId="26" fillId="0" borderId="0" xfId="38" applyFont="1"/>
    <xf numFmtId="0" fontId="22" fillId="0" borderId="0" xfId="38"/>
    <xf numFmtId="0" fontId="27" fillId="0" borderId="0" xfId="38" applyFont="1"/>
    <xf numFmtId="0" fontId="22" fillId="0" borderId="0" xfId="38" applyFont="1" applyAlignment="1">
      <alignment horizontal="left" vertical="center" wrapText="1"/>
    </xf>
    <xf numFmtId="0" fontId="22" fillId="0" borderId="0" xfId="38" applyFont="1" applyAlignment="1">
      <alignment vertical="center" wrapText="1"/>
    </xf>
    <xf numFmtId="0" fontId="22" fillId="0" borderId="0" xfId="38" applyFont="1" applyAlignment="1">
      <alignment horizontal="right" vertical="center" wrapText="1"/>
    </xf>
    <xf numFmtId="0" fontId="20" fillId="30" borderId="10" xfId="38" applyFont="1" applyFill="1" applyBorder="1"/>
    <xf numFmtId="9" fontId="22" fillId="0" borderId="10" xfId="38" applyNumberFormat="1" applyBorder="1"/>
    <xf numFmtId="0" fontId="22" fillId="0" borderId="0" xfId="38" applyFont="1"/>
    <xf numFmtId="1" fontId="22" fillId="0" borderId="10" xfId="38" applyNumberFormat="1" applyBorder="1"/>
    <xf numFmtId="0" fontId="26" fillId="26" borderId="39" xfId="38" applyFont="1" applyFill="1" applyBorder="1" applyAlignment="1">
      <alignment horizontal="center" vertical="center" wrapText="1"/>
    </xf>
    <xf numFmtId="0" fontId="22" fillId="26" borderId="14" xfId="38" applyFont="1" applyFill="1" applyBorder="1" applyAlignment="1">
      <alignment horizontal="center" vertical="center" wrapText="1"/>
    </xf>
    <xf numFmtId="0" fontId="28" fillId="25" borderId="14" xfId="38" applyFont="1" applyFill="1" applyBorder="1" applyAlignment="1">
      <alignment horizontal="center" vertical="center" wrapText="1"/>
    </xf>
    <xf numFmtId="0" fontId="26" fillId="25" borderId="40" xfId="38" applyFont="1" applyFill="1" applyBorder="1" applyAlignment="1">
      <alignment horizontal="center" vertical="center" wrapText="1"/>
    </xf>
    <xf numFmtId="0" fontId="26" fillId="25" borderId="14" xfId="38" applyFont="1" applyFill="1" applyBorder="1" applyAlignment="1">
      <alignment horizontal="center" vertical="center" wrapText="1"/>
    </xf>
    <xf numFmtId="164" fontId="22" fillId="0" borderId="41" xfId="38" applyNumberFormat="1" applyBorder="1"/>
    <xf numFmtId="0" fontId="22" fillId="0" borderId="12" xfId="38" applyBorder="1"/>
    <xf numFmtId="164" fontId="22" fillId="0" borderId="42" xfId="38" applyNumberFormat="1" applyBorder="1"/>
    <xf numFmtId="0" fontId="22" fillId="0" borderId="10" xfId="38" applyBorder="1"/>
    <xf numFmtId="0" fontId="2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31" borderId="10" xfId="0" applyFill="1" applyBorder="1"/>
    <xf numFmtId="164" fontId="0" fillId="31" borderId="10" xfId="0" applyNumberFormat="1" applyFill="1" applyBorder="1"/>
    <xf numFmtId="0" fontId="20" fillId="28" borderId="10" xfId="0" applyFont="1" applyFill="1" applyBorder="1" applyAlignment="1">
      <alignment horizontal="center" vertical="top" wrapText="1"/>
    </xf>
    <xf numFmtId="0" fontId="20" fillId="28" borderId="10" xfId="0" applyFont="1" applyFill="1" applyBorder="1" applyAlignment="1">
      <alignment horizontal="center" vertical="center" wrapText="1"/>
    </xf>
    <xf numFmtId="0" fontId="20" fillId="28" borderId="10" xfId="0" applyFont="1" applyFill="1" applyBorder="1" applyAlignment="1">
      <alignment horizontal="center" vertical="center"/>
    </xf>
    <xf numFmtId="0" fontId="24" fillId="0" borderId="15" xfId="0" applyFont="1" applyBorder="1"/>
    <xf numFmtId="0" fontId="24" fillId="0" borderId="0" xfId="0" applyFont="1" applyBorder="1"/>
    <xf numFmtId="0" fontId="24" fillId="0" borderId="0" xfId="0" applyFont="1"/>
    <xf numFmtId="0" fontId="0" fillId="24" borderId="10" xfId="0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24" borderId="10" xfId="0" applyFont="1" applyFill="1" applyBorder="1" applyAlignment="1">
      <alignment horizontal="center" vertical="center" wrapText="1"/>
    </xf>
    <xf numFmtId="0" fontId="20" fillId="32" borderId="22" xfId="0" applyFont="1" applyFill="1" applyBorder="1" applyAlignment="1">
      <alignment horizontal="center" vertical="center"/>
    </xf>
    <xf numFmtId="0" fontId="20" fillId="32" borderId="24" xfId="0" applyFont="1" applyFill="1" applyBorder="1" applyAlignment="1">
      <alignment horizontal="center" wrapText="1"/>
    </xf>
    <xf numFmtId="0" fontId="20" fillId="33" borderId="22" xfId="0" applyFont="1" applyFill="1" applyBorder="1" applyAlignment="1">
      <alignment horizontal="center" vertical="center"/>
    </xf>
    <xf numFmtId="0" fontId="20" fillId="33" borderId="22" xfId="0" applyFont="1" applyFill="1" applyBorder="1" applyAlignment="1">
      <alignment horizontal="center" wrapText="1"/>
    </xf>
    <xf numFmtId="0" fontId="0" fillId="31" borderId="10" xfId="0" applyFill="1" applyBorder="1" applyAlignment="1">
      <alignment horizontal="center"/>
    </xf>
    <xf numFmtId="0" fontId="0" fillId="31" borderId="29" xfId="0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2" fillId="31" borderId="12" xfId="38" applyFill="1" applyBorder="1"/>
    <xf numFmtId="0" fontId="22" fillId="31" borderId="13" xfId="38" applyFill="1" applyBorder="1"/>
    <xf numFmtId="0" fontId="22" fillId="31" borderId="10" xfId="38" applyFill="1" applyBorder="1"/>
    <xf numFmtId="0" fontId="22" fillId="31" borderId="19" xfId="38" applyFill="1" applyBorder="1"/>
    <xf numFmtId="0" fontId="30" fillId="34" borderId="43" xfId="46" applyFont="1" applyFill="1" applyBorder="1" applyAlignment="1">
      <alignment horizontal="center" vertical="center"/>
    </xf>
    <xf numFmtId="0" fontId="30" fillId="34" borderId="43" xfId="46" applyFont="1" applyFill="1" applyBorder="1" applyAlignment="1">
      <alignment horizontal="center" vertical="center" wrapText="1"/>
    </xf>
    <xf numFmtId="0" fontId="31" fillId="0" borderId="44" xfId="46" applyFont="1" applyBorder="1" applyAlignment="1">
      <alignment horizontal="center"/>
    </xf>
    <xf numFmtId="0" fontId="32" fillId="0" borderId="44" xfId="46" applyFont="1" applyBorder="1"/>
    <xf numFmtId="1" fontId="33" fillId="0" borderId="45" xfId="46" applyNumberFormat="1" applyFont="1" applyFill="1" applyBorder="1" applyAlignment="1">
      <alignment horizontal="right" vertical="center"/>
    </xf>
    <xf numFmtId="0" fontId="1" fillId="0" borderId="0" xfId="0" applyFont="1"/>
    <xf numFmtId="0" fontId="33" fillId="0" borderId="45" xfId="46" applyFont="1" applyBorder="1"/>
    <xf numFmtId="0" fontId="1" fillId="0" borderId="0" xfId="0" applyFont="1" applyAlignment="1">
      <alignment horizontal="right"/>
    </xf>
    <xf numFmtId="0" fontId="33" fillId="0" borderId="46" xfId="46" applyFont="1" applyBorder="1"/>
    <xf numFmtId="0" fontId="32" fillId="0" borderId="47" xfId="46" applyFont="1" applyFill="1" applyBorder="1"/>
    <xf numFmtId="0" fontId="1" fillId="0" borderId="0" xfId="0" applyFont="1" applyAlignment="1">
      <alignment horizontal="center" vertical="center"/>
    </xf>
    <xf numFmtId="0" fontId="1" fillId="0" borderId="0" xfId="38" applyFont="1" applyAlignment="1">
      <alignment horizontal="center" vertical="center"/>
    </xf>
    <xf numFmtId="164" fontId="22" fillId="31" borderId="12" xfId="38" applyNumberFormat="1" applyFill="1" applyBorder="1"/>
    <xf numFmtId="44" fontId="0" fillId="0" borderId="10" xfId="47" applyFont="1" applyBorder="1"/>
    <xf numFmtId="44" fontId="0" fillId="31" borderId="10" xfId="47" applyFont="1" applyFill="1" applyBorder="1"/>
    <xf numFmtId="9" fontId="0" fillId="31" borderId="30" xfId="0" applyNumberFormat="1" applyFill="1" applyBorder="1"/>
    <xf numFmtId="9" fontId="0" fillId="31" borderId="31" xfId="0" applyNumberFormat="1" applyFill="1" applyBorder="1"/>
    <xf numFmtId="9" fontId="0" fillId="31" borderId="32" xfId="0" applyNumberFormat="1" applyFill="1" applyBorder="1"/>
    <xf numFmtId="9" fontId="0" fillId="31" borderId="33" xfId="0" applyNumberFormat="1" applyFill="1" applyBorder="1"/>
    <xf numFmtId="9" fontId="0" fillId="31" borderId="34" xfId="0" applyNumberFormat="1" applyFill="1" applyBorder="1"/>
    <xf numFmtId="9" fontId="0" fillId="31" borderId="35" xfId="0" applyNumberFormat="1" applyFill="1" applyBorder="1"/>
    <xf numFmtId="9" fontId="0" fillId="31" borderId="36" xfId="0" applyNumberFormat="1" applyFill="1" applyBorder="1"/>
    <xf numFmtId="9" fontId="0" fillId="31" borderId="37" xfId="0" applyNumberFormat="1" applyFill="1" applyBorder="1"/>
    <xf numFmtId="9" fontId="0" fillId="31" borderId="10" xfId="0" applyNumberFormat="1" applyFill="1" applyBorder="1"/>
    <xf numFmtId="9" fontId="0" fillId="31" borderId="38" xfId="0" applyNumberFormat="1" applyFill="1" applyBorder="1"/>
    <xf numFmtId="9" fontId="0" fillId="31" borderId="12" xfId="0" applyNumberFormat="1" applyFill="1" applyBorder="1"/>
    <xf numFmtId="9" fontId="0" fillId="31" borderId="13" xfId="0" applyNumberFormat="1" applyFill="1" applyBorder="1" applyAlignment="1">
      <alignment horizontal="center"/>
    </xf>
    <xf numFmtId="9" fontId="0" fillId="31" borderId="19" xfId="0" applyNumberFormat="1" applyFill="1" applyBorder="1" applyAlignment="1">
      <alignment horizontal="center"/>
    </xf>
    <xf numFmtId="9" fontId="0" fillId="31" borderId="28" xfId="0" applyNumberFormat="1" applyFill="1" applyBorder="1" applyAlignment="1">
      <alignment horizontal="center"/>
    </xf>
    <xf numFmtId="9" fontId="0" fillId="0" borderId="0" xfId="0" applyNumberFormat="1"/>
    <xf numFmtId="9" fontId="0" fillId="31" borderId="12" xfId="0" applyNumberFormat="1" applyFill="1" applyBorder="1" applyAlignment="1">
      <alignment horizontal="center"/>
    </xf>
    <xf numFmtId="9" fontId="0" fillId="31" borderId="10" xfId="0" applyNumberFormat="1" applyFill="1" applyBorder="1" applyAlignment="1">
      <alignment horizontal="center"/>
    </xf>
    <xf numFmtId="1" fontId="0" fillId="31" borderId="10" xfId="0" applyNumberFormat="1" applyFill="1" applyBorder="1"/>
    <xf numFmtId="9" fontId="0" fillId="31" borderId="29" xfId="0" applyNumberFormat="1" applyFill="1" applyBorder="1" applyAlignment="1">
      <alignment horizontal="center"/>
    </xf>
    <xf numFmtId="166" fontId="0" fillId="31" borderId="10" xfId="0" applyNumberFormat="1" applyFill="1" applyBorder="1"/>
    <xf numFmtId="0" fontId="20" fillId="25" borderId="17" xfId="0" applyFont="1" applyFill="1" applyBorder="1" applyAlignment="1">
      <alignment horizontal="center"/>
    </xf>
    <xf numFmtId="0" fontId="20" fillId="25" borderId="20" xfId="0" applyFont="1" applyFill="1" applyBorder="1" applyAlignment="1">
      <alignment horizontal="center"/>
    </xf>
    <xf numFmtId="0" fontId="20" fillId="25" borderId="16" xfId="0" applyFont="1" applyFill="1" applyBorder="1" applyAlignment="1">
      <alignment horizontal="center"/>
    </xf>
    <xf numFmtId="0" fontId="23" fillId="25" borderId="17" xfId="0" applyFont="1" applyFill="1" applyBorder="1" applyAlignment="1">
      <alignment horizontal="center"/>
    </xf>
    <xf numFmtId="0" fontId="23" fillId="25" borderId="20" xfId="0" applyFont="1" applyFill="1" applyBorder="1" applyAlignment="1">
      <alignment horizontal="center"/>
    </xf>
    <xf numFmtId="0" fontId="23" fillId="25" borderId="16" xfId="0" applyFont="1" applyFill="1" applyBorder="1" applyAlignment="1">
      <alignment horizontal="center"/>
    </xf>
    <xf numFmtId="0" fontId="22" fillId="0" borderId="0" xfId="38" applyFont="1" applyAlignment="1">
      <alignment horizontal="left" vertical="center" wrapText="1"/>
    </xf>
  </cellXfs>
  <cellStyles count="4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40% - Naglasak1" xfId="12" builtinId="3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Bilješka" xfId="19" builtinId="10" customBuiltin="1"/>
    <cellStyle name="Currency_ZADATAK_SUMIF_COUNTIF" xfId="20"/>
    <cellStyle name="Dobro" xfId="21" builtinId="26" customBuiltin="1"/>
    <cellStyle name="Isticanje1" xfId="22" builtinId="29" customBuiltin="1"/>
    <cellStyle name="Isticanje2" xfId="23" builtinId="33" customBuiltin="1"/>
    <cellStyle name="Isticanje3" xfId="24" builtinId="37" customBuiltin="1"/>
    <cellStyle name="Isticanje4" xfId="25" builtinId="41" customBuiltin="1"/>
    <cellStyle name="Isticanje5" xfId="26" builtinId="45" customBuiltin="1"/>
    <cellStyle name="Isticanje6" xfId="27" builtinId="49" customBuiltin="1"/>
    <cellStyle name="Izlaz" xfId="28" builtinId="21" customBuiltin="1"/>
    <cellStyle name="Izračun" xfId="29" builtinId="22" customBuiltin="1"/>
    <cellStyle name="Loše" xfId="30" builtinId="27" customBuiltin="1"/>
    <cellStyle name="Naslov" xfId="31" builtinId="15" customBuiltin="1"/>
    <cellStyle name="Naslov 1" xfId="32" builtinId="16" customBuiltin="1"/>
    <cellStyle name="Naslov 2" xfId="33" builtinId="17" customBuiltin="1"/>
    <cellStyle name="Naslov 3" xfId="34" builtinId="18" customBuiltin="1"/>
    <cellStyle name="Naslov 4" xfId="35" builtinId="19" customBuiltin="1"/>
    <cellStyle name="Neutralno" xfId="36" builtinId="28" customBuiltin="1"/>
    <cellStyle name="Normal_Advanced Filter" xfId="37"/>
    <cellStyle name="Obično" xfId="0" builtinId="0"/>
    <cellStyle name="Obično 2" xfId="46"/>
    <cellStyle name="Obično_aps. i rel. adresa" xfId="38"/>
    <cellStyle name="Postotak" xfId="39" builtinId="5"/>
    <cellStyle name="Povezana ćelija" xfId="40" builtinId="24" customBuiltin="1"/>
    <cellStyle name="Provjera ćelije" xfId="41" builtinId="23" customBuiltin="1"/>
    <cellStyle name="Tekst objašnjenja" xfId="42" builtinId="53" customBuiltin="1"/>
    <cellStyle name="Tekst upozorenja" xfId="43" builtinId="11" customBuiltin="1"/>
    <cellStyle name="Ukupni zbroj" xfId="44" builtinId="25" customBuiltin="1"/>
    <cellStyle name="Unos" xfId="45" builtinId="20" customBuiltin="1"/>
    <cellStyle name="Valuta" xfId="47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Zadatak_4!$B$2:$B$22</c:f>
              <c:strCache>
                <c:ptCount val="21"/>
                <c:pt idx="0">
                  <c:v>Zagrebačka županija</c:v>
                </c:pt>
                <c:pt idx="1">
                  <c:v>Krapinsko-zagorska županija</c:v>
                </c:pt>
                <c:pt idx="2">
                  <c:v>Sisačko-moslavačka županija</c:v>
                </c:pt>
                <c:pt idx="3">
                  <c:v>Karlovačka županija</c:v>
                </c:pt>
                <c:pt idx="4">
                  <c:v>Varaždinska županija</c:v>
                </c:pt>
                <c:pt idx="5">
                  <c:v>Koprivničko-križevačka županija</c:v>
                </c:pt>
                <c:pt idx="6">
                  <c:v>Bjelovarsko-bilogorska županija</c:v>
                </c:pt>
                <c:pt idx="7">
                  <c:v>Primorsko-goranska županija</c:v>
                </c:pt>
                <c:pt idx="8">
                  <c:v>Ličko-senjska županija</c:v>
                </c:pt>
                <c:pt idx="9">
                  <c:v>Virovitičko-podravska županija</c:v>
                </c:pt>
                <c:pt idx="10">
                  <c:v>Požeško-slavonska županija</c:v>
                </c:pt>
                <c:pt idx="11">
                  <c:v>Brodsko-posavska županija</c:v>
                </c:pt>
                <c:pt idx="12">
                  <c:v>Zadarska županija županija</c:v>
                </c:pt>
                <c:pt idx="13">
                  <c:v>Osječko-baranjska županija</c:v>
                </c:pt>
                <c:pt idx="14">
                  <c:v>Šibensko-kninska županija</c:v>
                </c:pt>
                <c:pt idx="15">
                  <c:v>Vukovarsko-srijemska županija</c:v>
                </c:pt>
                <c:pt idx="16">
                  <c:v>Splitsko-dalmatinska županija</c:v>
                </c:pt>
                <c:pt idx="17">
                  <c:v>Istarska županija</c:v>
                </c:pt>
                <c:pt idx="18">
                  <c:v>Dubrovačko-neretvanska županija</c:v>
                </c:pt>
                <c:pt idx="19">
                  <c:v>Međimurska županija</c:v>
                </c:pt>
                <c:pt idx="20">
                  <c:v>Grad Zagreb</c:v>
                </c:pt>
              </c:strCache>
            </c:strRef>
          </c:cat>
          <c:val>
            <c:numRef>
              <c:f>Zadatak_4!$C$2:$C$22</c:f>
              <c:numCache>
                <c:formatCode>General</c:formatCode>
                <c:ptCount val="21"/>
                <c:pt idx="0" formatCode="0">
                  <c:v>2500</c:v>
                </c:pt>
                <c:pt idx="1">
                  <c:v>5100</c:v>
                </c:pt>
                <c:pt idx="2">
                  <c:v>7600</c:v>
                </c:pt>
                <c:pt idx="3">
                  <c:v>3800</c:v>
                </c:pt>
                <c:pt idx="4">
                  <c:v>5600</c:v>
                </c:pt>
                <c:pt idx="5">
                  <c:v>3700</c:v>
                </c:pt>
                <c:pt idx="6">
                  <c:v>14130</c:v>
                </c:pt>
                <c:pt idx="7">
                  <c:v>19500</c:v>
                </c:pt>
                <c:pt idx="8">
                  <c:v>1200</c:v>
                </c:pt>
                <c:pt idx="9">
                  <c:v>3350</c:v>
                </c:pt>
                <c:pt idx="10">
                  <c:v>5482</c:v>
                </c:pt>
                <c:pt idx="11">
                  <c:v>7924</c:v>
                </c:pt>
                <c:pt idx="12">
                  <c:v>18904</c:v>
                </c:pt>
                <c:pt idx="13">
                  <c:v>12950</c:v>
                </c:pt>
                <c:pt idx="14">
                  <c:v>13553</c:v>
                </c:pt>
                <c:pt idx="15">
                  <c:v>15917</c:v>
                </c:pt>
                <c:pt idx="16">
                  <c:v>17196</c:v>
                </c:pt>
                <c:pt idx="17">
                  <c:v>27639</c:v>
                </c:pt>
                <c:pt idx="18">
                  <c:v>14000</c:v>
                </c:pt>
                <c:pt idx="19">
                  <c:v>12961</c:v>
                </c:pt>
                <c:pt idx="20">
                  <c:v>51800</c:v>
                </c:pt>
              </c:numCache>
            </c:numRef>
          </c:val>
        </c:ser>
        <c:shape val="box"/>
        <c:axId val="52807552"/>
        <c:axId val="52809088"/>
        <c:axId val="0"/>
      </c:bar3DChart>
      <c:catAx>
        <c:axId val="52807552"/>
        <c:scaling>
          <c:orientation val="minMax"/>
        </c:scaling>
        <c:axPos val="b"/>
        <c:tickLblPos val="nextTo"/>
        <c:crossAx val="52809088"/>
        <c:crosses val="autoZero"/>
        <c:auto val="1"/>
        <c:lblAlgn val="ctr"/>
        <c:lblOffset val="100"/>
      </c:catAx>
      <c:valAx>
        <c:axId val="52809088"/>
        <c:scaling>
          <c:orientation val="minMax"/>
        </c:scaling>
        <c:axPos val="l"/>
        <c:majorGridlines/>
        <c:numFmt formatCode="0" sourceLinked="1"/>
        <c:tickLblPos val="nextTo"/>
        <c:crossAx val="528075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otX val="30"/>
      <c:perspective val="30"/>
    </c:view3D>
    <c:plotArea>
      <c:layout/>
      <c:pie3DChart>
        <c:varyColors val="1"/>
        <c:ser>
          <c:idx val="0"/>
          <c:order val="0"/>
          <c:val>
            <c:numRef>
              <c:f>Zadatak_4!$D$2:$D$23</c:f>
              <c:numCache>
                <c:formatCode>_-* #,##0.000000\ "kn"_-;\-* #,##0.000000\ "kn"_-;_-* "-"??????\ "kn"_-;_-@_-</c:formatCode>
                <c:ptCount val="22"/>
                <c:pt idx="0">
                  <c:v>9.440873696215343E-3</c:v>
                </c:pt>
                <c:pt idx="1">
                  <c:v>1.92593823402793E-2</c:v>
                </c:pt>
                <c:pt idx="2">
                  <c:v>2.8700256036494641E-2</c:v>
                </c:pt>
                <c:pt idx="3">
                  <c:v>1.4350128018247321E-2</c:v>
                </c:pt>
                <c:pt idx="4">
                  <c:v>2.1147557079522369E-2</c:v>
                </c:pt>
                <c:pt idx="5">
                  <c:v>1.3972493070398707E-2</c:v>
                </c:pt>
                <c:pt idx="6">
                  <c:v>5.3359818131009117E-2</c:v>
                </c:pt>
                <c:pt idx="7">
                  <c:v>7.3638814830479668E-2</c:v>
                </c:pt>
                <c:pt idx="8">
                  <c:v>4.5316193741833646E-3</c:v>
                </c:pt>
                <c:pt idx="9">
                  <c:v>1.2650770752928558E-2</c:v>
                </c:pt>
                <c:pt idx="10">
                  <c:v>2.0701947841061004E-2</c:v>
                </c:pt>
                <c:pt idx="11">
                  <c:v>2.9923793267524149E-2</c:v>
                </c:pt>
                <c:pt idx="12">
                  <c:v>7.1388110541301938E-2</c:v>
                </c:pt>
                <c:pt idx="13">
                  <c:v>4.8903725746395475E-2</c:v>
                </c:pt>
                <c:pt idx="14">
                  <c:v>5.1180864481922612E-2</c:v>
                </c:pt>
                <c:pt idx="15">
                  <c:v>6.0108154649063841E-2</c:v>
                </c:pt>
                <c:pt idx="16">
                  <c:v>6.4938105632047619E-2</c:v>
                </c:pt>
                <c:pt idx="17">
                  <c:v>0.10437452323587834</c:v>
                </c:pt>
                <c:pt idx="18">
                  <c:v>5.2868892698805917E-2</c:v>
                </c:pt>
                <c:pt idx="19">
                  <c:v>4.8945265590658822E-2</c:v>
                </c:pt>
                <c:pt idx="20">
                  <c:v>0.1956149029855819</c:v>
                </c:pt>
                <c:pt idx="21" formatCode="0">
                  <c:v>1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 rtl="0">
            <a:defRPr/>
          </a:pPr>
          <a:endParaRPr lang="sr-Latn-CS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7</xdr:row>
      <xdr:rowOff>142875</xdr:rowOff>
    </xdr:from>
    <xdr:to>
      <xdr:col>14</xdr:col>
      <xdr:colOff>0</xdr:colOff>
      <xdr:row>21</xdr:row>
      <xdr:rowOff>85725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542925</xdr:colOff>
      <xdr:row>22</xdr:row>
      <xdr:rowOff>142875</xdr:rowOff>
    </xdr:from>
    <xdr:to>
      <xdr:col>13</xdr:col>
      <xdr:colOff>238125</xdr:colOff>
      <xdr:row>39</xdr:row>
      <xdr:rowOff>104775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1"/>
  </sheetPr>
  <dimension ref="B1:H48"/>
  <sheetViews>
    <sheetView topLeftCell="A11" workbookViewId="0">
      <selection activeCell="D32" sqref="D32"/>
    </sheetView>
  </sheetViews>
  <sheetFormatPr defaultRowHeight="12.75"/>
  <cols>
    <col min="2" max="2" width="15.42578125" bestFit="1" customWidth="1"/>
    <col min="3" max="3" width="10.5703125" customWidth="1"/>
    <col min="4" max="4" width="11.28515625" customWidth="1"/>
    <col min="5" max="5" width="12.5703125" customWidth="1"/>
    <col min="6" max="6" width="19.140625" customWidth="1"/>
    <col min="7" max="7" width="18.5703125" customWidth="1"/>
  </cols>
  <sheetData>
    <row r="1" spans="2:8" ht="13.5" thickBot="1"/>
    <row r="2" spans="2:8" ht="13.5" thickBot="1">
      <c r="B2" s="106" t="s">
        <v>2</v>
      </c>
      <c r="C2" s="107"/>
      <c r="D2" s="107"/>
      <c r="E2" s="107"/>
      <c r="F2" s="107"/>
      <c r="G2" s="108"/>
      <c r="H2" s="3"/>
    </row>
    <row r="4" spans="2:8">
      <c r="B4" s="55" t="s">
        <v>91</v>
      </c>
    </row>
    <row r="5" spans="2:8">
      <c r="B5" s="54"/>
    </row>
    <row r="6" spans="2:8" ht="13.5" thickBot="1"/>
    <row r="7" spans="2:8" ht="13.5" thickBot="1">
      <c r="B7" s="4" t="s">
        <v>3</v>
      </c>
      <c r="C7" s="5">
        <v>7.2</v>
      </c>
    </row>
    <row r="9" spans="2:8" ht="37.5" customHeight="1">
      <c r="B9" s="52" t="s">
        <v>4</v>
      </c>
      <c r="C9" s="52" t="s">
        <v>5</v>
      </c>
      <c r="D9" s="52" t="s">
        <v>6</v>
      </c>
      <c r="E9" s="51" t="s">
        <v>92</v>
      </c>
      <c r="F9" s="50" t="s">
        <v>93</v>
      </c>
      <c r="G9" s="51" t="s">
        <v>94</v>
      </c>
    </row>
    <row r="10" spans="2:8">
      <c r="B10" s="1" t="s">
        <v>7</v>
      </c>
      <c r="C10" s="1">
        <v>23</v>
      </c>
      <c r="D10" s="84">
        <v>25.34</v>
      </c>
      <c r="E10" s="85">
        <f t="shared" ref="E10:E29" si="0">SUM(C10:D10)</f>
        <v>48.34</v>
      </c>
      <c r="F10" s="48"/>
      <c r="G10" s="48"/>
    </row>
    <row r="11" spans="2:8">
      <c r="B11" s="1" t="s">
        <v>8</v>
      </c>
      <c r="C11" s="1">
        <v>45</v>
      </c>
      <c r="D11" s="6">
        <v>45</v>
      </c>
      <c r="E11" s="85">
        <f t="shared" si="0"/>
        <v>90</v>
      </c>
      <c r="F11" s="48"/>
      <c r="G11" s="48"/>
    </row>
    <row r="12" spans="2:8">
      <c r="B12" s="1" t="s">
        <v>9</v>
      </c>
      <c r="C12" s="1">
        <v>12</v>
      </c>
      <c r="D12" s="6">
        <v>84.32</v>
      </c>
      <c r="E12" s="85">
        <f t="shared" si="0"/>
        <v>96.32</v>
      </c>
      <c r="F12" s="48"/>
      <c r="G12" s="48"/>
    </row>
    <row r="13" spans="2:8">
      <c r="B13" s="1" t="s">
        <v>10</v>
      </c>
      <c r="C13" s="1">
        <v>15</v>
      </c>
      <c r="D13" s="6">
        <v>12.45</v>
      </c>
      <c r="E13" s="85">
        <f t="shared" si="0"/>
        <v>27.45</v>
      </c>
      <c r="F13" s="48"/>
      <c r="G13" s="48"/>
    </row>
    <row r="14" spans="2:8">
      <c r="B14" s="1" t="s">
        <v>11</v>
      </c>
      <c r="C14" s="1">
        <v>114</v>
      </c>
      <c r="D14" s="6">
        <v>18.36</v>
      </c>
      <c r="E14" s="85">
        <f t="shared" si="0"/>
        <v>132.36000000000001</v>
      </c>
      <c r="F14" s="48"/>
      <c r="G14" s="48"/>
    </row>
    <row r="15" spans="2:8">
      <c r="B15" s="1" t="s">
        <v>12</v>
      </c>
      <c r="C15" s="1">
        <v>18</v>
      </c>
      <c r="D15" s="6">
        <v>14.52</v>
      </c>
      <c r="E15" s="85">
        <f t="shared" si="0"/>
        <v>32.519999999999996</v>
      </c>
      <c r="F15" s="48"/>
      <c r="G15" s="48"/>
    </row>
    <row r="16" spans="2:8">
      <c r="B16" s="1" t="s">
        <v>13</v>
      </c>
      <c r="C16" s="1">
        <v>20</v>
      </c>
      <c r="D16" s="6">
        <v>17.96</v>
      </c>
      <c r="E16" s="85">
        <f t="shared" si="0"/>
        <v>37.96</v>
      </c>
      <c r="F16" s="48"/>
      <c r="G16" s="48"/>
    </row>
    <row r="17" spans="2:7">
      <c r="B17" s="1" t="s">
        <v>14</v>
      </c>
      <c r="C17" s="1">
        <v>565</v>
      </c>
      <c r="D17" s="6">
        <v>45.63</v>
      </c>
      <c r="E17" s="85">
        <f t="shared" si="0"/>
        <v>610.63</v>
      </c>
      <c r="F17" s="48"/>
      <c r="G17" s="48"/>
    </row>
    <row r="18" spans="2:7">
      <c r="B18" s="1" t="s">
        <v>15</v>
      </c>
      <c r="C18" s="1">
        <v>24</v>
      </c>
      <c r="D18" s="6">
        <v>78.63</v>
      </c>
      <c r="E18" s="85">
        <f t="shared" si="0"/>
        <v>102.63</v>
      </c>
      <c r="F18" s="48"/>
      <c r="G18" s="48"/>
    </row>
    <row r="19" spans="2:7">
      <c r="B19" s="1" t="s">
        <v>16</v>
      </c>
      <c r="C19" s="1">
        <v>17</v>
      </c>
      <c r="D19" s="6">
        <v>45.62</v>
      </c>
      <c r="E19" s="85">
        <f t="shared" si="0"/>
        <v>62.62</v>
      </c>
      <c r="F19" s="48"/>
      <c r="G19" s="48"/>
    </row>
    <row r="20" spans="2:7">
      <c r="B20" s="1" t="s">
        <v>17</v>
      </c>
      <c r="C20" s="1">
        <v>25</v>
      </c>
      <c r="D20" s="6">
        <v>78.63</v>
      </c>
      <c r="E20" s="85">
        <f t="shared" si="0"/>
        <v>103.63</v>
      </c>
      <c r="F20" s="48"/>
      <c r="G20" s="48"/>
    </row>
    <row r="21" spans="2:7">
      <c r="B21" s="1" t="s">
        <v>18</v>
      </c>
      <c r="C21" s="1">
        <v>212</v>
      </c>
      <c r="D21" s="6">
        <v>52.12</v>
      </c>
      <c r="E21" s="85">
        <f t="shared" si="0"/>
        <v>264.12</v>
      </c>
      <c r="F21" s="48"/>
      <c r="G21" s="48"/>
    </row>
    <row r="22" spans="2:7">
      <c r="B22" s="1" t="s">
        <v>19</v>
      </c>
      <c r="C22" s="1">
        <v>15</v>
      </c>
      <c r="D22" s="6">
        <v>19.13</v>
      </c>
      <c r="E22" s="85">
        <f t="shared" si="0"/>
        <v>34.129999999999995</v>
      </c>
      <c r="F22" s="48"/>
      <c r="G22" s="48"/>
    </row>
    <row r="23" spans="2:7">
      <c r="B23" s="1" t="s">
        <v>20</v>
      </c>
      <c r="C23" s="1">
        <v>12</v>
      </c>
      <c r="D23" s="6">
        <v>15.12</v>
      </c>
      <c r="E23" s="85">
        <f t="shared" si="0"/>
        <v>27.119999999999997</v>
      </c>
      <c r="F23" s="48"/>
      <c r="G23" s="48"/>
    </row>
    <row r="24" spans="2:7">
      <c r="B24" s="1" t="s">
        <v>21</v>
      </c>
      <c r="C24" s="1">
        <v>15</v>
      </c>
      <c r="D24" s="6">
        <v>18.16</v>
      </c>
      <c r="E24" s="85">
        <f t="shared" si="0"/>
        <v>33.159999999999997</v>
      </c>
      <c r="F24" s="48"/>
      <c r="G24" s="48"/>
    </row>
    <row r="25" spans="2:7">
      <c r="B25" s="1" t="s">
        <v>22</v>
      </c>
      <c r="C25" s="1">
        <v>17</v>
      </c>
      <c r="D25" s="6">
        <v>96.13</v>
      </c>
      <c r="E25" s="85">
        <f t="shared" si="0"/>
        <v>113.13</v>
      </c>
      <c r="F25" s="48"/>
      <c r="G25" s="48"/>
    </row>
    <row r="26" spans="2:7">
      <c r="B26" s="1" t="s">
        <v>23</v>
      </c>
      <c r="C26" s="1">
        <v>618</v>
      </c>
      <c r="D26" s="6">
        <v>115.13</v>
      </c>
      <c r="E26" s="85">
        <f t="shared" si="0"/>
        <v>733.13</v>
      </c>
      <c r="F26" s="48"/>
      <c r="G26" s="48"/>
    </row>
    <row r="27" spans="2:7">
      <c r="B27" s="1" t="s">
        <v>24</v>
      </c>
      <c r="C27" s="1">
        <v>19</v>
      </c>
      <c r="D27" s="6">
        <v>12.23</v>
      </c>
      <c r="E27" s="85">
        <f t="shared" si="0"/>
        <v>31.23</v>
      </c>
      <c r="F27" s="48"/>
      <c r="G27" s="48"/>
    </row>
    <row r="28" spans="2:7">
      <c r="B28" s="1" t="s">
        <v>25</v>
      </c>
      <c r="C28" s="1">
        <v>60</v>
      </c>
      <c r="D28" s="6">
        <v>156.22999999999999</v>
      </c>
      <c r="E28" s="85">
        <f t="shared" si="0"/>
        <v>216.23</v>
      </c>
      <c r="F28" s="48"/>
      <c r="G28" s="48"/>
    </row>
    <row r="29" spans="2:7">
      <c r="B29" s="1" t="s">
        <v>26</v>
      </c>
      <c r="C29" s="1">
        <v>163</v>
      </c>
      <c r="D29" s="6">
        <v>147.63</v>
      </c>
      <c r="E29" s="85">
        <f t="shared" si="0"/>
        <v>310.63</v>
      </c>
      <c r="F29" s="48"/>
      <c r="G29" s="48"/>
    </row>
    <row r="30" spans="2:7">
      <c r="E30" s="58" t="s">
        <v>88</v>
      </c>
      <c r="F30" s="58" t="s">
        <v>89</v>
      </c>
      <c r="G30" s="58" t="s">
        <v>89</v>
      </c>
    </row>
    <row r="31" spans="2:7" ht="13.5" thickBot="1">
      <c r="B31" s="55" t="s">
        <v>91</v>
      </c>
    </row>
    <row r="32" spans="2:7" ht="13.5" thickBot="1">
      <c r="B32" s="53" t="s">
        <v>90</v>
      </c>
      <c r="C32" s="7" t="e">
        <f>SUM(Zadatak_2!C27:J27)</f>
        <v>#NAME?</v>
      </c>
      <c r="D32" s="8">
        <v>0.18</v>
      </c>
    </row>
    <row r="33" spans="2:6">
      <c r="C33" s="9" t="s">
        <v>27</v>
      </c>
      <c r="D33" s="8">
        <v>0.22</v>
      </c>
    </row>
    <row r="35" spans="2:6" ht="38.25">
      <c r="B35" s="57" t="s">
        <v>28</v>
      </c>
      <c r="C35" s="59" t="s">
        <v>96</v>
      </c>
      <c r="D35" s="59" t="s">
        <v>95</v>
      </c>
      <c r="E35" s="56" t="s">
        <v>29</v>
      </c>
    </row>
    <row r="36" spans="2:6">
      <c r="B36" s="6">
        <v>1458.23</v>
      </c>
      <c r="C36" s="49"/>
      <c r="D36" s="49"/>
      <c r="E36" s="49"/>
      <c r="F36" s="10"/>
    </row>
    <row r="37" spans="2:6">
      <c r="B37" s="6">
        <v>2486</v>
      </c>
      <c r="C37" s="49"/>
      <c r="D37" s="49"/>
      <c r="E37" s="49"/>
      <c r="F37" s="10"/>
    </row>
    <row r="38" spans="2:6">
      <c r="B38" s="6">
        <v>3258</v>
      </c>
      <c r="C38" s="49"/>
      <c r="D38" s="49"/>
      <c r="E38" s="49"/>
      <c r="F38" s="10"/>
    </row>
    <row r="39" spans="2:6">
      <c r="B39" s="6">
        <v>156</v>
      </c>
      <c r="C39" s="49"/>
      <c r="D39" s="49"/>
      <c r="E39" s="49"/>
      <c r="F39" s="10"/>
    </row>
    <row r="40" spans="2:6">
      <c r="B40" s="6">
        <v>1479</v>
      </c>
      <c r="C40" s="49"/>
      <c r="D40" s="49"/>
      <c r="E40" s="49"/>
      <c r="F40" s="10"/>
    </row>
    <row r="41" spans="2:6">
      <c r="B41" s="6">
        <v>236</v>
      </c>
      <c r="C41" s="49"/>
      <c r="D41" s="49"/>
      <c r="E41" s="49"/>
      <c r="F41" s="10"/>
    </row>
    <row r="42" spans="2:6">
      <c r="B42" s="6">
        <v>658</v>
      </c>
      <c r="C42" s="49"/>
      <c r="D42" s="49"/>
      <c r="E42" s="49"/>
      <c r="F42" s="10"/>
    </row>
    <row r="43" spans="2:6">
      <c r="B43" s="6">
        <v>436</v>
      </c>
      <c r="C43" s="49"/>
      <c r="D43" s="49"/>
      <c r="E43" s="49"/>
      <c r="F43" s="10"/>
    </row>
    <row r="44" spans="2:6">
      <c r="B44" s="6">
        <v>1789</v>
      </c>
      <c r="C44" s="49"/>
      <c r="D44" s="49"/>
      <c r="E44" s="49"/>
      <c r="F44" s="10"/>
    </row>
    <row r="45" spans="2:6">
      <c r="B45" s="6">
        <v>225</v>
      </c>
      <c r="C45" s="49"/>
      <c r="D45" s="49"/>
      <c r="E45" s="49"/>
      <c r="F45" s="10"/>
    </row>
    <row r="46" spans="2:6">
      <c r="B46" s="6">
        <v>456</v>
      </c>
      <c r="C46" s="49"/>
      <c r="D46" s="49"/>
      <c r="E46" s="49"/>
      <c r="F46" s="10"/>
    </row>
    <row r="47" spans="2:6" ht="13.5" thickBot="1">
      <c r="C47" s="58" t="s">
        <v>88</v>
      </c>
      <c r="D47" s="58" t="s">
        <v>88</v>
      </c>
      <c r="E47" s="58" t="s">
        <v>89</v>
      </c>
    </row>
    <row r="48" spans="2:6" ht="13.5" thickBot="1">
      <c r="B48" s="11" t="s">
        <v>30</v>
      </c>
      <c r="C48" s="12"/>
      <c r="D48" s="12"/>
      <c r="E48" s="13"/>
    </row>
  </sheetData>
  <mergeCells count="1">
    <mergeCell ref="B2:G2"/>
  </mergeCells>
  <phoneticPr fontId="19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B2:L41"/>
  <sheetViews>
    <sheetView topLeftCell="A2" workbookViewId="0">
      <selection activeCell="J7" sqref="J7"/>
    </sheetView>
  </sheetViews>
  <sheetFormatPr defaultRowHeight="12.75"/>
  <cols>
    <col min="2" max="2" width="14" customWidth="1"/>
    <col min="3" max="3" width="12.7109375" customWidth="1"/>
    <col min="4" max="4" width="13.28515625" customWidth="1"/>
    <col min="5" max="5" width="14.140625" customWidth="1"/>
    <col min="6" max="6" width="14.42578125" customWidth="1"/>
    <col min="7" max="7" width="12.85546875" customWidth="1"/>
    <col min="8" max="8" width="12.7109375" customWidth="1"/>
    <col min="9" max="9" width="12" customWidth="1"/>
    <col min="10" max="10" width="12.28515625" customWidth="1"/>
    <col min="11" max="11" width="15" customWidth="1"/>
  </cols>
  <sheetData>
    <row r="2" spans="2:11">
      <c r="B2" s="2" t="s">
        <v>98</v>
      </c>
    </row>
    <row r="3" spans="2:11" ht="13.5" thickBot="1"/>
    <row r="4" spans="2:11" ht="18.75" thickBot="1">
      <c r="B4" s="109" t="s">
        <v>97</v>
      </c>
      <c r="C4" s="110"/>
      <c r="D4" s="110"/>
      <c r="E4" s="110"/>
      <c r="F4" s="110"/>
      <c r="G4" s="110"/>
      <c r="H4" s="110"/>
      <c r="I4" s="110"/>
      <c r="J4" s="111"/>
    </row>
    <row r="5" spans="2:11" ht="13.5" thickBot="1"/>
    <row r="6" spans="2:11" ht="42" customHeight="1" thickBot="1">
      <c r="B6" s="14" t="s">
        <v>31</v>
      </c>
      <c r="C6" s="60" t="s">
        <v>32</v>
      </c>
      <c r="D6" s="60" t="s">
        <v>33</v>
      </c>
      <c r="E6" s="62" t="s">
        <v>34</v>
      </c>
      <c r="F6" s="62" t="s">
        <v>35</v>
      </c>
      <c r="G6" s="15" t="s">
        <v>36</v>
      </c>
      <c r="H6" s="61" t="s">
        <v>37</v>
      </c>
      <c r="I6" s="63" t="s">
        <v>38</v>
      </c>
      <c r="J6" s="16" t="s">
        <v>39</v>
      </c>
      <c r="K6" s="46"/>
    </row>
    <row r="7" spans="2:11" ht="13.5" thickBot="1">
      <c r="B7" s="17" t="s">
        <v>40</v>
      </c>
      <c r="C7" s="18">
        <v>0.24</v>
      </c>
      <c r="D7" s="18">
        <v>0.12</v>
      </c>
      <c r="E7" s="18">
        <v>0.05</v>
      </c>
      <c r="F7" s="18">
        <v>0.05</v>
      </c>
      <c r="G7" s="19">
        <v>0.02</v>
      </c>
      <c r="H7" s="97">
        <f>SUM(C7:G7)</f>
        <v>0.48</v>
      </c>
      <c r="I7" s="101">
        <f t="shared" ref="I7:I14" si="0">SUM(E7:F7)</f>
        <v>0.1</v>
      </c>
      <c r="J7" s="101" t="e">
        <f>SUM(H:I7)</f>
        <v>#NAME?</v>
      </c>
      <c r="K7" s="66"/>
    </row>
    <row r="8" spans="2:11" ht="13.5" thickBot="1">
      <c r="B8" s="17" t="s">
        <v>41</v>
      </c>
      <c r="C8" s="20">
        <v>0.13</v>
      </c>
      <c r="D8" s="20">
        <v>0.13</v>
      </c>
      <c r="E8" s="20">
        <v>0.05</v>
      </c>
      <c r="F8" s="22">
        <v>0</v>
      </c>
      <c r="G8" s="21">
        <v>0.01</v>
      </c>
      <c r="H8" s="98">
        <f>SUM(C8:G8)</f>
        <v>0.32</v>
      </c>
      <c r="I8" s="102">
        <f t="shared" si="0"/>
        <v>0.05</v>
      </c>
      <c r="J8" s="64"/>
      <c r="K8" s="47"/>
    </row>
    <row r="9" spans="2:11" ht="13.5" thickBot="1">
      <c r="B9" s="17" t="s">
        <v>42</v>
      </c>
      <c r="C9" s="20">
        <v>0.12</v>
      </c>
      <c r="D9" s="20">
        <v>7.0000000000000007E-2</v>
      </c>
      <c r="E9" s="20">
        <v>0.05</v>
      </c>
      <c r="F9" s="20">
        <v>0.12</v>
      </c>
      <c r="G9" s="21">
        <v>0.02</v>
      </c>
      <c r="H9" s="98">
        <f>SUM(H7:H8)</f>
        <v>0.8</v>
      </c>
      <c r="I9" s="102">
        <f t="shared" si="0"/>
        <v>0.16999999999999998</v>
      </c>
      <c r="J9" s="64"/>
      <c r="K9" s="47"/>
    </row>
    <row r="10" spans="2:11" ht="13.5" thickBot="1">
      <c r="B10" s="17" t="s">
        <v>43</v>
      </c>
      <c r="C10" s="20">
        <v>0.34</v>
      </c>
      <c r="D10" s="20">
        <v>0.08</v>
      </c>
      <c r="E10" s="22">
        <v>0</v>
      </c>
      <c r="F10" s="20">
        <v>0.02</v>
      </c>
      <c r="G10" s="20">
        <v>0.18</v>
      </c>
      <c r="H10" s="98">
        <f>SUM(C10:G10)</f>
        <v>0.62000000000000011</v>
      </c>
      <c r="I10" s="102">
        <f t="shared" si="0"/>
        <v>0.02</v>
      </c>
      <c r="J10" s="64"/>
      <c r="K10" s="47"/>
    </row>
    <row r="11" spans="2:11" ht="13.5" thickBot="1">
      <c r="B11" s="17" t="s">
        <v>44</v>
      </c>
      <c r="C11" s="20">
        <v>0.11</v>
      </c>
      <c r="D11" s="20">
        <v>0.09</v>
      </c>
      <c r="E11" s="20">
        <v>0.03</v>
      </c>
      <c r="F11" s="20">
        <v>0.04</v>
      </c>
      <c r="G11" s="20">
        <v>0.12</v>
      </c>
      <c r="H11" s="98">
        <f>SUM(C11:D11)</f>
        <v>0.2</v>
      </c>
      <c r="I11" s="102">
        <f t="shared" si="0"/>
        <v>7.0000000000000007E-2</v>
      </c>
      <c r="J11" s="64"/>
      <c r="K11" s="47"/>
    </row>
    <row r="12" spans="2:11" ht="13.5" thickBot="1">
      <c r="B12" s="17" t="s">
        <v>45</v>
      </c>
      <c r="C12" s="20">
        <v>0.12</v>
      </c>
      <c r="D12" s="20">
        <v>0.12</v>
      </c>
      <c r="E12" s="20">
        <v>0.03</v>
      </c>
      <c r="F12" s="20">
        <v>0.05</v>
      </c>
      <c r="G12" s="21">
        <v>0.02</v>
      </c>
      <c r="H12" s="98">
        <f>SUM(H10:H11)</f>
        <v>0.82000000000000006</v>
      </c>
      <c r="I12" s="102">
        <f t="shared" si="0"/>
        <v>0.08</v>
      </c>
      <c r="J12" s="64"/>
      <c r="K12" s="47"/>
    </row>
    <row r="13" spans="2:11" ht="13.5" thickBot="1">
      <c r="B13" s="17" t="s">
        <v>46</v>
      </c>
      <c r="C13" s="20">
        <v>0.19</v>
      </c>
      <c r="D13" s="20">
        <v>0.14000000000000001</v>
      </c>
      <c r="E13" s="22">
        <v>0</v>
      </c>
      <c r="F13" s="20">
        <v>0.18</v>
      </c>
      <c r="G13" s="21">
        <v>0.02</v>
      </c>
      <c r="H13" s="98">
        <f>SUM(C13:G13)</f>
        <v>0.53</v>
      </c>
      <c r="I13" s="102">
        <f t="shared" si="0"/>
        <v>0.18</v>
      </c>
      <c r="J13" s="64"/>
      <c r="K13" s="47"/>
    </row>
    <row r="14" spans="2:11" ht="13.5" thickBot="1">
      <c r="B14" s="17" t="s">
        <v>47</v>
      </c>
      <c r="C14" s="20">
        <v>0.08</v>
      </c>
      <c r="D14" s="20">
        <v>0.03</v>
      </c>
      <c r="E14" s="20">
        <v>0.12</v>
      </c>
      <c r="F14" s="20">
        <v>0.05</v>
      </c>
      <c r="G14" s="22">
        <v>0</v>
      </c>
      <c r="H14" s="98">
        <f>SUM(C14:G14)</f>
        <v>0.27999999999999997</v>
      </c>
      <c r="I14" s="102">
        <f t="shared" si="0"/>
        <v>0.16999999999999998</v>
      </c>
      <c r="J14" s="64"/>
      <c r="K14" s="47"/>
    </row>
    <row r="15" spans="2:11" ht="13.5" thickBot="1">
      <c r="B15" s="17" t="s">
        <v>48</v>
      </c>
      <c r="C15" s="20">
        <v>0.14000000000000001</v>
      </c>
      <c r="D15" s="20">
        <v>0.12</v>
      </c>
      <c r="E15" s="20">
        <v>0.05</v>
      </c>
      <c r="F15" s="20">
        <v>0</v>
      </c>
      <c r="G15" s="21">
        <v>0.02</v>
      </c>
      <c r="H15" s="98">
        <f>SUM(H13:H14)</f>
        <v>0.81</v>
      </c>
      <c r="I15" s="102">
        <f>SUM(E15:F16)</f>
        <v>0.1</v>
      </c>
      <c r="J15" s="64"/>
      <c r="K15" s="47"/>
    </row>
    <row r="16" spans="2:11" ht="13.5" thickBot="1">
      <c r="B16" s="17" t="s">
        <v>49</v>
      </c>
      <c r="C16" s="20">
        <v>7.0000000000000007E-2</v>
      </c>
      <c r="D16" s="20">
        <v>0.11</v>
      </c>
      <c r="E16" s="20">
        <v>0.05</v>
      </c>
      <c r="F16" s="20">
        <v>0</v>
      </c>
      <c r="G16" s="21">
        <v>0.02</v>
      </c>
      <c r="H16" s="98">
        <f>SUM(C16:G16)</f>
        <v>0.24999999999999997</v>
      </c>
      <c r="I16" s="102">
        <f t="shared" ref="I16:I26" si="1">SUM(E16:F16)</f>
        <v>0.05</v>
      </c>
      <c r="J16" s="64"/>
      <c r="K16" s="47"/>
    </row>
    <row r="17" spans="2:12" ht="13.5" thickBot="1">
      <c r="B17" s="17" t="s">
        <v>50</v>
      </c>
      <c r="C17" s="20">
        <v>0.13</v>
      </c>
      <c r="D17" s="20">
        <v>0.1</v>
      </c>
      <c r="E17" s="20">
        <v>0.05</v>
      </c>
      <c r="F17" s="20">
        <v>0</v>
      </c>
      <c r="G17" s="20">
        <v>0.18</v>
      </c>
      <c r="H17" s="98">
        <f>SUM(C17:G17)</f>
        <v>0.46</v>
      </c>
      <c r="I17" s="102">
        <f t="shared" si="1"/>
        <v>0.05</v>
      </c>
      <c r="J17" s="64"/>
      <c r="K17" s="47"/>
    </row>
    <row r="18" spans="2:12" ht="13.5" thickBot="1">
      <c r="B18" s="17" t="s">
        <v>51</v>
      </c>
      <c r="C18" s="20">
        <v>0</v>
      </c>
      <c r="D18" s="20">
        <v>0.09</v>
      </c>
      <c r="E18" s="20">
        <v>0.05</v>
      </c>
      <c r="F18" s="20">
        <v>0.02</v>
      </c>
      <c r="G18" s="21">
        <v>0.01</v>
      </c>
      <c r="H18" s="98">
        <f>SUM(H16:H17)</f>
        <v>0.71</v>
      </c>
      <c r="I18" s="102">
        <f t="shared" si="1"/>
        <v>7.0000000000000007E-2</v>
      </c>
      <c r="J18" s="64"/>
      <c r="K18" s="47"/>
    </row>
    <row r="19" spans="2:12" ht="13.5" thickBot="1">
      <c r="B19" s="17" t="s">
        <v>52</v>
      </c>
      <c r="C19" s="20">
        <v>0.14000000000000001</v>
      </c>
      <c r="D19" s="20">
        <v>0.08</v>
      </c>
      <c r="E19" s="20">
        <v>0.12</v>
      </c>
      <c r="F19" s="20">
        <v>0.12</v>
      </c>
      <c r="G19" s="21">
        <v>0.01</v>
      </c>
      <c r="H19" s="98">
        <f>SUM(C19:G19)</f>
        <v>0.47000000000000003</v>
      </c>
      <c r="I19" s="102">
        <f t="shared" si="1"/>
        <v>0.24</v>
      </c>
      <c r="J19" s="64"/>
      <c r="K19" s="47"/>
    </row>
    <row r="20" spans="2:12" ht="13.5" thickBot="1">
      <c r="B20" s="17" t="s">
        <v>53</v>
      </c>
      <c r="C20" s="20">
        <v>0.22</v>
      </c>
      <c r="D20" s="20">
        <v>7.0000000000000007E-2</v>
      </c>
      <c r="E20" s="20">
        <v>0</v>
      </c>
      <c r="F20" s="20">
        <v>0.05</v>
      </c>
      <c r="G20" s="21">
        <v>0.02</v>
      </c>
      <c r="H20" s="98">
        <f>SUM(C20:G20)</f>
        <v>0.36000000000000004</v>
      </c>
      <c r="I20" s="102">
        <f t="shared" si="1"/>
        <v>0.05</v>
      </c>
      <c r="J20" s="64"/>
      <c r="K20" s="47"/>
    </row>
    <row r="21" spans="2:12" ht="13.5" thickBot="1">
      <c r="B21" s="17" t="s">
        <v>54</v>
      </c>
      <c r="C21" s="20">
        <v>0.1</v>
      </c>
      <c r="D21" s="20">
        <v>0.03</v>
      </c>
      <c r="E21" s="20">
        <v>0.18</v>
      </c>
      <c r="F21" s="20">
        <v>0.04</v>
      </c>
      <c r="G21" s="21">
        <v>0.02</v>
      </c>
      <c r="H21" s="98">
        <f>SUM(H19:H20)</f>
        <v>0.83000000000000007</v>
      </c>
      <c r="I21" s="102">
        <f t="shared" si="1"/>
        <v>0.22</v>
      </c>
      <c r="J21" s="64"/>
      <c r="K21" s="47"/>
    </row>
    <row r="22" spans="2:12" ht="13.5" thickBot="1">
      <c r="B22" s="17" t="s">
        <v>55</v>
      </c>
      <c r="C22" s="20">
        <v>0.09</v>
      </c>
      <c r="D22" s="20">
        <v>0.04</v>
      </c>
      <c r="E22" s="20">
        <v>0.05</v>
      </c>
      <c r="F22" s="22">
        <v>0</v>
      </c>
      <c r="G22" s="21">
        <v>0.02</v>
      </c>
      <c r="H22" s="98">
        <f>SUM(C22:G22)</f>
        <v>0.19999999999999998</v>
      </c>
      <c r="I22" s="102">
        <f t="shared" si="1"/>
        <v>0.05</v>
      </c>
      <c r="J22" s="64"/>
      <c r="K22" s="47"/>
    </row>
    <row r="23" spans="2:12" ht="13.5" thickBot="1">
      <c r="B23" s="17" t="s">
        <v>56</v>
      </c>
      <c r="C23" s="20">
        <v>0.18</v>
      </c>
      <c r="D23" s="20">
        <v>0</v>
      </c>
      <c r="E23" s="20">
        <v>0</v>
      </c>
      <c r="F23" s="20">
        <v>0.18</v>
      </c>
      <c r="G23" s="20">
        <v>0.12</v>
      </c>
      <c r="H23" s="98">
        <f>SUM(C23:G23)</f>
        <v>0.48</v>
      </c>
      <c r="I23" s="102">
        <f t="shared" si="1"/>
        <v>0.18</v>
      </c>
      <c r="J23" s="64"/>
      <c r="K23" s="47"/>
    </row>
    <row r="24" spans="2:12" ht="13.5" thickBot="1">
      <c r="B24" s="17" t="s">
        <v>57</v>
      </c>
      <c r="C24" s="20">
        <v>0.03</v>
      </c>
      <c r="D24" s="20">
        <v>0.08</v>
      </c>
      <c r="E24" s="20">
        <v>0.12</v>
      </c>
      <c r="F24" s="20">
        <v>0.01</v>
      </c>
      <c r="G24" s="21">
        <v>0.02</v>
      </c>
      <c r="H24" s="98">
        <f>SUM(H22:H23)</f>
        <v>0.67999999999999994</v>
      </c>
      <c r="I24" s="102">
        <f t="shared" si="1"/>
        <v>0.13</v>
      </c>
      <c r="J24" s="64"/>
      <c r="K24" s="47"/>
    </row>
    <row r="25" spans="2:12" ht="13.5" thickBot="1">
      <c r="B25" s="17" t="s">
        <v>58</v>
      </c>
      <c r="C25" s="20">
        <v>0.04</v>
      </c>
      <c r="D25" s="20">
        <v>0.03</v>
      </c>
      <c r="E25" s="20">
        <v>0.05</v>
      </c>
      <c r="F25" s="20">
        <v>0.18</v>
      </c>
      <c r="G25" s="21">
        <v>0.01</v>
      </c>
      <c r="H25" s="98">
        <f>SUM(C25:G25)</f>
        <v>0.31</v>
      </c>
      <c r="I25" s="102">
        <f t="shared" si="1"/>
        <v>0.22999999999999998</v>
      </c>
      <c r="J25" s="64"/>
      <c r="K25" s="47"/>
    </row>
    <row r="26" spans="2:12" ht="13.5" thickBot="1">
      <c r="B26" s="17" t="s">
        <v>59</v>
      </c>
      <c r="C26" s="22">
        <v>0.51</v>
      </c>
      <c r="D26" s="22">
        <v>0.02</v>
      </c>
      <c r="E26" s="22">
        <v>0.05</v>
      </c>
      <c r="F26" s="22">
        <v>0</v>
      </c>
      <c r="G26" s="23">
        <v>0.01</v>
      </c>
      <c r="H26" s="99">
        <f>SUM(C26:G26)</f>
        <v>0.59000000000000008</v>
      </c>
      <c r="I26" s="104">
        <f t="shared" si="1"/>
        <v>0.05</v>
      </c>
      <c r="J26" s="65"/>
      <c r="K26" s="47"/>
    </row>
    <row r="27" spans="2:12" ht="14.25" thickTop="1" thickBot="1">
      <c r="B27" s="14" t="s">
        <v>60</v>
      </c>
      <c r="C27" s="86">
        <f>MIN(C7:C26)+MIN(C7:C26)</f>
        <v>0</v>
      </c>
      <c r="D27" s="86">
        <f t="shared" ref="D27:J27" si="2">MIN(D7:D26)</f>
        <v>0</v>
      </c>
      <c r="E27" s="86">
        <f t="shared" si="2"/>
        <v>0</v>
      </c>
      <c r="F27" s="86">
        <f t="shared" si="2"/>
        <v>0</v>
      </c>
      <c r="G27" s="87">
        <f t="shared" si="2"/>
        <v>0</v>
      </c>
      <c r="H27" s="88">
        <f t="shared" si="2"/>
        <v>0.19999999999999998</v>
      </c>
      <c r="I27" s="89">
        <f t="shared" si="2"/>
        <v>0.02</v>
      </c>
      <c r="J27" s="90" t="e">
        <f t="shared" si="2"/>
        <v>#NAME?</v>
      </c>
      <c r="K27" s="55" t="s">
        <v>89</v>
      </c>
      <c r="L27" s="100" t="e">
        <f>MIN(C27:J27)</f>
        <v>#NAME?</v>
      </c>
    </row>
    <row r="28" spans="2:12" ht="13.5" thickBot="1">
      <c r="B28" s="14" t="s">
        <v>61</v>
      </c>
      <c r="C28" s="91">
        <f>MAX(C7:C27)+MAX(C7:C27)</f>
        <v>1.02</v>
      </c>
      <c r="D28" s="91">
        <f t="shared" ref="D28:J28" si="3">MAX(D7:D27)</f>
        <v>0.14000000000000001</v>
      </c>
      <c r="E28" s="91">
        <f t="shared" si="3"/>
        <v>0.18</v>
      </c>
      <c r="F28" s="91">
        <f t="shared" si="3"/>
        <v>0.18</v>
      </c>
      <c r="G28" s="92">
        <f t="shared" si="3"/>
        <v>0.18</v>
      </c>
      <c r="H28" s="93">
        <f t="shared" si="3"/>
        <v>0.83000000000000007</v>
      </c>
      <c r="I28" s="94">
        <f t="shared" si="3"/>
        <v>0.24</v>
      </c>
      <c r="J28" s="95" t="e">
        <f t="shared" si="3"/>
        <v>#NAME?</v>
      </c>
      <c r="K28" s="55" t="s">
        <v>89</v>
      </c>
      <c r="L28" s="100" t="e">
        <f>MAX(C28:J28)</f>
        <v>#NAME?</v>
      </c>
    </row>
    <row r="29" spans="2:12" ht="13.5" thickBot="1">
      <c r="B29" s="14" t="s">
        <v>62</v>
      </c>
      <c r="C29" s="96">
        <f t="shared" ref="C29:G29" si="4">AVERAGE(C7:C28)</f>
        <v>0.18181818181818182</v>
      </c>
      <c r="D29" s="96">
        <f t="shared" si="4"/>
        <v>7.6818181818181841E-2</v>
      </c>
      <c r="E29" s="96">
        <f t="shared" si="4"/>
        <v>5.8181818181818182E-2</v>
      </c>
      <c r="F29" s="96">
        <f t="shared" si="4"/>
        <v>5.8636363636363639E-2</v>
      </c>
      <c r="G29" s="89">
        <f t="shared" si="4"/>
        <v>4.6818181818181828E-2</v>
      </c>
      <c r="H29" s="55" t="s">
        <v>89</v>
      </c>
      <c r="I29" s="55" t="s">
        <v>89</v>
      </c>
      <c r="J29" s="55" t="s">
        <v>89</v>
      </c>
      <c r="K29" s="55" t="s">
        <v>89</v>
      </c>
    </row>
    <row r="32" spans="2:12" ht="44.25" customHeight="1">
      <c r="F32" s="24"/>
    </row>
    <row r="33" spans="2:4">
      <c r="B33" s="25" t="s">
        <v>63</v>
      </c>
      <c r="C33" s="48"/>
      <c r="D33" s="55" t="s">
        <v>89</v>
      </c>
    </row>
    <row r="34" spans="2:4">
      <c r="B34" s="25" t="s">
        <v>64</v>
      </c>
      <c r="C34" s="48"/>
      <c r="D34" s="55" t="s">
        <v>89</v>
      </c>
    </row>
    <row r="35" spans="2:4">
      <c r="B35" s="25" t="s">
        <v>65</v>
      </c>
      <c r="C35" s="48"/>
      <c r="D35" s="55" t="s">
        <v>89</v>
      </c>
    </row>
    <row r="36" spans="2:4">
      <c r="B36" s="25" t="s">
        <v>66</v>
      </c>
      <c r="C36" s="48"/>
      <c r="D36" s="55" t="s">
        <v>89</v>
      </c>
    </row>
    <row r="38" spans="2:4">
      <c r="B38" s="26" t="s">
        <v>67</v>
      </c>
    </row>
    <row r="39" spans="2:4">
      <c r="B39" s="26" t="s">
        <v>68</v>
      </c>
    </row>
    <row r="40" spans="2:4">
      <c r="B40" s="26" t="s">
        <v>69</v>
      </c>
    </row>
    <row r="41" spans="2:4">
      <c r="B41" s="26" t="s">
        <v>70</v>
      </c>
    </row>
  </sheetData>
  <mergeCells count="1">
    <mergeCell ref="B4:J4"/>
  </mergeCells>
  <phoneticPr fontId="19" type="noConversion"/>
  <pageMargins left="0.75" right="0.75" top="1" bottom="1" header="0.5" footer="0.5"/>
  <headerFooter alignWithMargins="0"/>
  <ignoredErrors>
    <ignoredError sqref="I7:I14 I16:I26" formulaRange="1"/>
    <ignoredError sqref="I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B2:J25"/>
  <sheetViews>
    <sheetView workbookViewId="0">
      <selection activeCell="F15" sqref="F15"/>
    </sheetView>
  </sheetViews>
  <sheetFormatPr defaultRowHeight="12.75"/>
  <cols>
    <col min="2" max="2" width="15.42578125" customWidth="1"/>
    <col min="5" max="5" width="16.5703125" bestFit="1" customWidth="1"/>
    <col min="8" max="8" width="12.28515625" customWidth="1"/>
    <col min="9" max="9" width="13.7109375" customWidth="1"/>
  </cols>
  <sheetData>
    <row r="2" spans="2:10" ht="14.25">
      <c r="B2" s="27"/>
      <c r="C2" s="28"/>
      <c r="D2" s="28"/>
      <c r="E2" s="29" t="s">
        <v>71</v>
      </c>
      <c r="F2" s="27"/>
      <c r="G2" s="27"/>
      <c r="H2" s="28"/>
      <c r="I2" s="28"/>
      <c r="J2" s="28"/>
    </row>
    <row r="3" spans="2:10" ht="14.25">
      <c r="B3" s="27"/>
      <c r="C3" s="28"/>
      <c r="D3" s="28"/>
      <c r="E3" s="29"/>
      <c r="F3" s="27"/>
      <c r="G3" s="27"/>
      <c r="H3" s="28"/>
      <c r="I3" s="28"/>
      <c r="J3" s="28"/>
    </row>
    <row r="4" spans="2:10">
      <c r="B4" s="112" t="s">
        <v>72</v>
      </c>
      <c r="C4" s="112"/>
      <c r="D4" s="112"/>
      <c r="E4" s="112"/>
      <c r="F4" s="112"/>
      <c r="G4" s="31"/>
      <c r="H4" s="31"/>
      <c r="I4" s="31"/>
      <c r="J4" s="28"/>
    </row>
    <row r="5" spans="2:10">
      <c r="B5" s="32" t="s">
        <v>0</v>
      </c>
      <c r="C5" s="112" t="s">
        <v>73</v>
      </c>
      <c r="D5" s="112"/>
      <c r="E5" s="112"/>
      <c r="F5" s="112"/>
      <c r="G5" s="31"/>
      <c r="H5" s="31"/>
      <c r="I5" s="31"/>
      <c r="J5" s="28"/>
    </row>
    <row r="6" spans="2:10">
      <c r="B6" s="32" t="s">
        <v>1</v>
      </c>
      <c r="C6" s="112" t="s">
        <v>74</v>
      </c>
      <c r="D6" s="112"/>
      <c r="E6" s="112"/>
      <c r="F6" s="112"/>
      <c r="G6" s="30"/>
      <c r="H6" s="30"/>
      <c r="I6" s="30"/>
      <c r="J6" s="28"/>
    </row>
    <row r="7" spans="2:10">
      <c r="B7" s="32"/>
      <c r="C7" s="30"/>
      <c r="D7" s="30"/>
      <c r="E7" s="30"/>
      <c r="F7" s="30"/>
      <c r="G7" s="30"/>
      <c r="H7" s="30"/>
      <c r="I7" s="30"/>
      <c r="J7" s="28"/>
    </row>
    <row r="8" spans="2:10">
      <c r="B8" s="28"/>
      <c r="C8" s="28"/>
      <c r="D8" s="28"/>
      <c r="E8" s="33" t="s">
        <v>75</v>
      </c>
      <c r="F8" s="34">
        <v>0.22</v>
      </c>
      <c r="G8" s="28"/>
      <c r="H8" s="28"/>
      <c r="I8" s="28"/>
      <c r="J8" s="28"/>
    </row>
    <row r="9" spans="2:10">
      <c r="B9" s="35"/>
      <c r="C9" s="28"/>
      <c r="D9" s="28"/>
      <c r="E9" s="33" t="s">
        <v>76</v>
      </c>
      <c r="F9" s="34">
        <v>0.1</v>
      </c>
      <c r="G9" s="28"/>
      <c r="H9" s="28"/>
      <c r="I9" s="28"/>
      <c r="J9" s="28"/>
    </row>
    <row r="10" spans="2:10">
      <c r="B10" s="35"/>
      <c r="C10" s="28"/>
      <c r="D10" s="28"/>
      <c r="E10" s="33" t="s">
        <v>77</v>
      </c>
      <c r="F10" s="36">
        <v>6</v>
      </c>
      <c r="G10" s="28"/>
      <c r="H10" s="28"/>
      <c r="I10" s="28"/>
      <c r="J10" s="28"/>
    </row>
    <row r="11" spans="2:10">
      <c r="B11" s="28"/>
      <c r="C11" s="28"/>
      <c r="D11" s="28"/>
      <c r="E11" s="33" t="s">
        <v>78</v>
      </c>
      <c r="F11" s="34">
        <v>0.05</v>
      </c>
      <c r="G11" s="28"/>
      <c r="H11" s="28"/>
      <c r="I11" s="28"/>
      <c r="J11" s="28"/>
    </row>
    <row r="12" spans="2:10">
      <c r="B12" s="35" t="s">
        <v>79</v>
      </c>
      <c r="C12" s="28"/>
      <c r="D12" s="28"/>
      <c r="E12" s="28"/>
      <c r="F12" s="28"/>
      <c r="G12" s="28"/>
      <c r="H12" s="28"/>
      <c r="I12" s="28"/>
      <c r="J12" s="28"/>
    </row>
    <row r="13" spans="2:10">
      <c r="B13" s="28"/>
      <c r="C13" s="28"/>
      <c r="D13" s="28"/>
      <c r="E13" s="28"/>
      <c r="F13" s="28"/>
      <c r="G13" s="28"/>
      <c r="H13" s="28"/>
      <c r="I13" s="28"/>
      <c r="J13" s="28"/>
    </row>
    <row r="14" spans="2:10" ht="64.5" thickBot="1">
      <c r="B14" s="37" t="s">
        <v>80</v>
      </c>
      <c r="C14" s="38" t="s">
        <v>81</v>
      </c>
      <c r="D14" s="39" t="s">
        <v>82</v>
      </c>
      <c r="E14" s="40" t="s">
        <v>83</v>
      </c>
      <c r="F14" s="41" t="s">
        <v>84</v>
      </c>
      <c r="G14" s="41" t="s">
        <v>85</v>
      </c>
      <c r="H14" s="41" t="s">
        <v>86</v>
      </c>
      <c r="I14" s="39" t="s">
        <v>87</v>
      </c>
      <c r="J14" s="28"/>
    </row>
    <row r="15" spans="2:10">
      <c r="B15" s="42">
        <v>537.45000000000005</v>
      </c>
      <c r="C15" s="43">
        <v>3</v>
      </c>
      <c r="D15" s="83"/>
      <c r="E15" s="68"/>
      <c r="F15" s="67"/>
      <c r="G15" s="67"/>
      <c r="H15" s="67"/>
      <c r="I15" s="67"/>
      <c r="J15" s="28"/>
    </row>
    <row r="16" spans="2:10">
      <c r="B16" s="44">
        <v>364.23</v>
      </c>
      <c r="C16" s="45">
        <v>4</v>
      </c>
      <c r="D16" s="69"/>
      <c r="E16" s="70"/>
      <c r="F16" s="69"/>
      <c r="G16" s="69"/>
      <c r="H16" s="69"/>
      <c r="I16" s="69"/>
      <c r="J16" s="28"/>
    </row>
    <row r="17" spans="2:10">
      <c r="B17" s="44">
        <v>435.43</v>
      </c>
      <c r="C17" s="45">
        <v>2</v>
      </c>
      <c r="D17" s="69"/>
      <c r="E17" s="70"/>
      <c r="F17" s="69"/>
      <c r="G17" s="69"/>
      <c r="H17" s="69"/>
      <c r="I17" s="69"/>
      <c r="J17" s="28"/>
    </row>
    <row r="18" spans="2:10">
      <c r="B18" s="44">
        <v>399.99</v>
      </c>
      <c r="C18" s="45">
        <v>10</v>
      </c>
      <c r="D18" s="69"/>
      <c r="E18" s="70"/>
      <c r="F18" s="69"/>
      <c r="G18" s="69"/>
      <c r="H18" s="69"/>
      <c r="I18" s="69"/>
      <c r="J18" s="28"/>
    </row>
    <row r="19" spans="2:10">
      <c r="B19" s="44">
        <v>274.5</v>
      </c>
      <c r="C19" s="45">
        <v>8</v>
      </c>
      <c r="D19" s="69"/>
      <c r="E19" s="70"/>
      <c r="F19" s="69"/>
      <c r="G19" s="69"/>
      <c r="H19" s="69"/>
      <c r="I19" s="69"/>
      <c r="J19" s="28"/>
    </row>
    <row r="20" spans="2:10">
      <c r="B20" s="44">
        <v>174</v>
      </c>
      <c r="C20" s="45">
        <v>5</v>
      </c>
      <c r="D20" s="69"/>
      <c r="E20" s="70"/>
      <c r="F20" s="69"/>
      <c r="G20" s="69"/>
      <c r="H20" s="69"/>
      <c r="I20" s="69"/>
      <c r="J20" s="28"/>
    </row>
    <row r="21" spans="2:10">
      <c r="B21" s="44">
        <v>99</v>
      </c>
      <c r="C21" s="45">
        <v>2</v>
      </c>
      <c r="D21" s="69"/>
      <c r="E21" s="70"/>
      <c r="F21" s="69"/>
      <c r="G21" s="69"/>
      <c r="H21" s="69"/>
      <c r="I21" s="69"/>
      <c r="J21" s="28"/>
    </row>
    <row r="22" spans="2:10">
      <c r="B22" s="28"/>
      <c r="C22" s="28"/>
      <c r="D22" s="82" t="s">
        <v>88</v>
      </c>
      <c r="E22" s="82" t="s">
        <v>89</v>
      </c>
      <c r="F22" s="82" t="s">
        <v>88</v>
      </c>
      <c r="G22" s="82" t="s">
        <v>89</v>
      </c>
      <c r="H22" s="82" t="s">
        <v>134</v>
      </c>
      <c r="I22" s="82" t="s">
        <v>134</v>
      </c>
      <c r="J22" s="28"/>
    </row>
    <row r="23" spans="2:10">
      <c r="B23" s="27"/>
      <c r="C23" s="28"/>
      <c r="D23" s="28"/>
      <c r="E23" s="27"/>
      <c r="F23" s="27"/>
      <c r="G23" s="27"/>
      <c r="H23" s="28"/>
      <c r="I23" s="28"/>
      <c r="J23" s="28"/>
    </row>
    <row r="24" spans="2:10">
      <c r="B24" s="35"/>
      <c r="C24" s="28"/>
      <c r="D24" s="28"/>
      <c r="E24" s="28"/>
      <c r="F24" s="28"/>
      <c r="G24" s="28"/>
      <c r="H24" s="28"/>
      <c r="I24" s="28"/>
      <c r="J24" s="28"/>
    </row>
    <row r="25" spans="2:10">
      <c r="B25" s="28"/>
      <c r="C25" s="28"/>
      <c r="D25" s="28"/>
      <c r="E25" s="28"/>
      <c r="F25" s="28"/>
      <c r="G25" s="28"/>
      <c r="H25" s="28"/>
      <c r="I25" s="28"/>
      <c r="J25" s="28"/>
    </row>
  </sheetData>
  <mergeCells count="3">
    <mergeCell ref="C5:F5"/>
    <mergeCell ref="C6:F6"/>
    <mergeCell ref="B4:F4"/>
  </mergeCells>
  <phoneticPr fontId="19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4"/>
  <sheetViews>
    <sheetView tabSelected="1" topLeftCell="C7" workbookViewId="0">
      <selection activeCell="P29" sqref="P29"/>
    </sheetView>
  </sheetViews>
  <sheetFormatPr defaultRowHeight="12.75"/>
  <cols>
    <col min="1" max="1" width="13.140625" customWidth="1"/>
    <col min="2" max="2" width="32.140625" customWidth="1"/>
    <col min="3" max="3" width="18.7109375" customWidth="1"/>
    <col min="4" max="4" width="17" customWidth="1"/>
  </cols>
  <sheetData>
    <row r="1" spans="1:16" ht="45">
      <c r="A1" s="71" t="s">
        <v>99</v>
      </c>
      <c r="B1" s="71" t="s">
        <v>100</v>
      </c>
      <c r="C1" s="72" t="s">
        <v>129</v>
      </c>
      <c r="D1" s="72" t="s">
        <v>130</v>
      </c>
    </row>
    <row r="2" spans="1:16" ht="15.75">
      <c r="A2" s="73">
        <v>1</v>
      </c>
      <c r="B2" s="74" t="s">
        <v>101</v>
      </c>
      <c r="C2" s="75">
        <v>2500</v>
      </c>
      <c r="D2" s="105">
        <f>C2/$C$23</f>
        <v>9.440873696215343E-3</v>
      </c>
      <c r="G2" s="76" t="s">
        <v>90</v>
      </c>
    </row>
    <row r="3" spans="1:16" ht="15.75">
      <c r="A3" s="73">
        <v>2</v>
      </c>
      <c r="B3" s="74" t="s">
        <v>102</v>
      </c>
      <c r="C3" s="77">
        <v>5100</v>
      </c>
      <c r="D3" s="105">
        <f t="shared" ref="D3:D22" si="0">C3/$C$23</f>
        <v>1.92593823402793E-2</v>
      </c>
      <c r="F3" s="78" t="s">
        <v>103</v>
      </c>
      <c r="G3" s="76" t="s">
        <v>104</v>
      </c>
    </row>
    <row r="4" spans="1:16" ht="15.75">
      <c r="A4" s="73">
        <v>3</v>
      </c>
      <c r="B4" s="74" t="s">
        <v>105</v>
      </c>
      <c r="C4" s="77">
        <v>7600</v>
      </c>
      <c r="D4" s="105">
        <f t="shared" si="0"/>
        <v>2.8700256036494641E-2</v>
      </c>
      <c r="F4" s="78" t="s">
        <v>106</v>
      </c>
      <c r="G4" s="76" t="s">
        <v>107</v>
      </c>
      <c r="P4" s="76" t="s">
        <v>131</v>
      </c>
    </row>
    <row r="5" spans="1:16" ht="15.75">
      <c r="A5" s="73">
        <v>4</v>
      </c>
      <c r="B5" s="74" t="s">
        <v>108</v>
      </c>
      <c r="C5" s="77">
        <v>3800</v>
      </c>
      <c r="D5" s="105">
        <f t="shared" si="0"/>
        <v>1.4350128018247321E-2</v>
      </c>
      <c r="F5" s="78" t="s">
        <v>109</v>
      </c>
      <c r="G5" s="76" t="s">
        <v>110</v>
      </c>
      <c r="P5" s="76" t="s">
        <v>132</v>
      </c>
    </row>
    <row r="6" spans="1:16" ht="15.75">
      <c r="A6" s="73">
        <v>5</v>
      </c>
      <c r="B6" s="74" t="s">
        <v>111</v>
      </c>
      <c r="C6" s="77">
        <v>5600</v>
      </c>
      <c r="D6" s="105">
        <f t="shared" si="0"/>
        <v>2.1147557079522369E-2</v>
      </c>
    </row>
    <row r="7" spans="1:16" ht="15.75">
      <c r="A7" s="73">
        <v>6</v>
      </c>
      <c r="B7" s="74" t="s">
        <v>112</v>
      </c>
      <c r="C7" s="77">
        <v>3700</v>
      </c>
      <c r="D7" s="105">
        <f t="shared" si="0"/>
        <v>1.3972493070398707E-2</v>
      </c>
    </row>
    <row r="8" spans="1:16" ht="15.75">
      <c r="A8" s="73">
        <v>7</v>
      </c>
      <c r="B8" s="74" t="s">
        <v>113</v>
      </c>
      <c r="C8" s="77">
        <v>14130</v>
      </c>
      <c r="D8" s="105">
        <f t="shared" si="0"/>
        <v>5.3359818131009117E-2</v>
      </c>
    </row>
    <row r="9" spans="1:16" ht="15.75">
      <c r="A9" s="73">
        <v>8</v>
      </c>
      <c r="B9" s="74" t="s">
        <v>114</v>
      </c>
      <c r="C9" s="77">
        <v>19500</v>
      </c>
      <c r="D9" s="105">
        <f t="shared" si="0"/>
        <v>7.3638814830479668E-2</v>
      </c>
    </row>
    <row r="10" spans="1:16" ht="15.75">
      <c r="A10" s="73">
        <v>9</v>
      </c>
      <c r="B10" s="74" t="s">
        <v>115</v>
      </c>
      <c r="C10" s="77">
        <v>1200</v>
      </c>
      <c r="D10" s="105">
        <f t="shared" si="0"/>
        <v>4.5316193741833646E-3</v>
      </c>
    </row>
    <row r="11" spans="1:16" ht="15.75">
      <c r="A11" s="73">
        <v>10</v>
      </c>
      <c r="B11" s="74" t="s">
        <v>116</v>
      </c>
      <c r="C11" s="77">
        <v>3350</v>
      </c>
      <c r="D11" s="105">
        <f t="shared" si="0"/>
        <v>1.2650770752928558E-2</v>
      </c>
    </row>
    <row r="12" spans="1:16" ht="15.75">
      <c r="A12" s="73">
        <v>11</v>
      </c>
      <c r="B12" s="74" t="s">
        <v>117</v>
      </c>
      <c r="C12" s="77">
        <v>5482</v>
      </c>
      <c r="D12" s="105">
        <f t="shared" si="0"/>
        <v>2.0701947841061004E-2</v>
      </c>
    </row>
    <row r="13" spans="1:16" ht="15.75">
      <c r="A13" s="73">
        <v>12</v>
      </c>
      <c r="B13" s="74" t="s">
        <v>118</v>
      </c>
      <c r="C13" s="77">
        <v>7924</v>
      </c>
      <c r="D13" s="105">
        <f t="shared" si="0"/>
        <v>2.9923793267524149E-2</v>
      </c>
    </row>
    <row r="14" spans="1:16" ht="15.75">
      <c r="A14" s="73">
        <v>13</v>
      </c>
      <c r="B14" s="74" t="s">
        <v>119</v>
      </c>
      <c r="C14" s="77">
        <v>18904</v>
      </c>
      <c r="D14" s="105">
        <f t="shared" si="0"/>
        <v>7.1388110541301938E-2</v>
      </c>
    </row>
    <row r="15" spans="1:16" ht="15.75">
      <c r="A15" s="73">
        <v>14</v>
      </c>
      <c r="B15" s="74" t="s">
        <v>120</v>
      </c>
      <c r="C15" s="77">
        <v>12950</v>
      </c>
      <c r="D15" s="105">
        <f t="shared" si="0"/>
        <v>4.8903725746395475E-2</v>
      </c>
    </row>
    <row r="16" spans="1:16" ht="15.75">
      <c r="A16" s="73">
        <v>15</v>
      </c>
      <c r="B16" s="74" t="s">
        <v>121</v>
      </c>
      <c r="C16" s="77">
        <v>13553</v>
      </c>
      <c r="D16" s="105">
        <f t="shared" si="0"/>
        <v>5.1180864481922612E-2</v>
      </c>
    </row>
    <row r="17" spans="1:5" ht="15.75">
      <c r="A17" s="73">
        <v>16</v>
      </c>
      <c r="B17" s="74" t="s">
        <v>122</v>
      </c>
      <c r="C17" s="77">
        <v>15917</v>
      </c>
      <c r="D17" s="105">
        <f t="shared" si="0"/>
        <v>6.0108154649063841E-2</v>
      </c>
    </row>
    <row r="18" spans="1:5" ht="15.75">
      <c r="A18" s="73">
        <v>17</v>
      </c>
      <c r="B18" s="74" t="s">
        <v>123</v>
      </c>
      <c r="C18" s="77">
        <v>17196</v>
      </c>
      <c r="D18" s="105">
        <f t="shared" si="0"/>
        <v>6.4938105632047619E-2</v>
      </c>
    </row>
    <row r="19" spans="1:5" ht="15.75">
      <c r="A19" s="73">
        <v>18</v>
      </c>
      <c r="B19" s="74" t="s">
        <v>124</v>
      </c>
      <c r="C19" s="77">
        <v>27639</v>
      </c>
      <c r="D19" s="105">
        <f t="shared" si="0"/>
        <v>0.10437452323587834</v>
      </c>
    </row>
    <row r="20" spans="1:5" ht="15.75">
      <c r="A20" s="73">
        <v>19</v>
      </c>
      <c r="B20" s="74" t="s">
        <v>125</v>
      </c>
      <c r="C20" s="77">
        <v>14000</v>
      </c>
      <c r="D20" s="105">
        <f t="shared" si="0"/>
        <v>5.2868892698805917E-2</v>
      </c>
    </row>
    <row r="21" spans="1:5" ht="15.75">
      <c r="A21" s="73">
        <v>20</v>
      </c>
      <c r="B21" s="74" t="s">
        <v>126</v>
      </c>
      <c r="C21" s="77">
        <v>12961</v>
      </c>
      <c r="D21" s="105">
        <f t="shared" si="0"/>
        <v>4.8945265590658822E-2</v>
      </c>
    </row>
    <row r="22" spans="1:5" ht="15.75">
      <c r="A22" s="73">
        <v>21</v>
      </c>
      <c r="B22" s="74" t="s">
        <v>127</v>
      </c>
      <c r="C22" s="79">
        <v>51800</v>
      </c>
      <c r="D22" s="105">
        <f t="shared" si="0"/>
        <v>0.1956149029855819</v>
      </c>
    </row>
    <row r="23" spans="1:5" ht="15">
      <c r="B23" s="80" t="s">
        <v>133</v>
      </c>
      <c r="C23" s="103">
        <f>SUM(C2:C22)</f>
        <v>264806</v>
      </c>
      <c r="D23" s="103">
        <f>SUM(D2:D22)</f>
        <v>1</v>
      </c>
      <c r="E23" s="81" t="s">
        <v>128</v>
      </c>
    </row>
    <row r="24" spans="1:5">
      <c r="D24" s="81" t="s">
        <v>128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Zadatak_1</vt:lpstr>
      <vt:lpstr>Zadatak_2</vt:lpstr>
      <vt:lpstr>Zadatak_3</vt:lpstr>
      <vt:lpstr>Zadatak_4</vt:lpstr>
    </vt:vector>
  </TitlesOfParts>
  <Company>Veleučilište u Rijeci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Tomislav  Giber </cp:lastModifiedBy>
  <dcterms:created xsi:type="dcterms:W3CDTF">2008-12-05T15:24:15Z</dcterms:created>
  <dcterms:modified xsi:type="dcterms:W3CDTF">2014-06-02T15:52:39Z</dcterms:modified>
</cp:coreProperties>
</file>