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5" windowWidth="15195" windowHeight="8955" activeTab="2"/>
  </bookViews>
  <sheets>
    <sheet name="Zadatak_1" sheetId="11" r:id="rId1"/>
    <sheet name="Zadatak_2" sheetId="12" r:id="rId2"/>
    <sheet name="Zadatak_3" sheetId="13" r:id="rId3"/>
    <sheet name="Zadatak_4" sheetId="14" r:id="rId4"/>
  </sheets>
  <calcPr calcId="124519"/>
</workbook>
</file>

<file path=xl/calcChain.xml><?xml version="1.0" encoding="utf-8"?>
<calcChain xmlns="http://schemas.openxmlformats.org/spreadsheetml/2006/main">
  <c r="G29" i="11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C29" i="12"/>
  <c r="D29"/>
  <c r="E29"/>
  <c r="F29"/>
  <c r="G29"/>
  <c r="F29" i="11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C33" i="12"/>
  <c r="D23" i="14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  <c r="D2"/>
  <c r="C23"/>
  <c r="F21" i="13"/>
  <c r="F20"/>
  <c r="F19"/>
  <c r="F18"/>
  <c r="F17"/>
  <c r="F16"/>
  <c r="F15"/>
  <c r="E21"/>
  <c r="E20"/>
  <c r="E19"/>
  <c r="E18"/>
  <c r="E17"/>
  <c r="E16"/>
  <c r="E15"/>
  <c r="D16"/>
  <c r="D17"/>
  <c r="D18"/>
  <c r="D19"/>
  <c r="D20"/>
  <c r="D21"/>
  <c r="D15"/>
  <c r="I28" i="12"/>
  <c r="J28"/>
  <c r="H28"/>
  <c r="I27"/>
  <c r="J27"/>
  <c r="H2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7"/>
  <c r="D28"/>
  <c r="E28"/>
  <c r="F28"/>
  <c r="G28"/>
  <c r="C28"/>
  <c r="G27"/>
  <c r="F27"/>
  <c r="E27"/>
  <c r="D27"/>
  <c r="C27"/>
  <c r="E37" i="11"/>
  <c r="E38"/>
  <c r="E39"/>
  <c r="E40"/>
  <c r="E41"/>
  <c r="E42"/>
  <c r="E43"/>
  <c r="E44"/>
  <c r="E45"/>
  <c r="E46"/>
  <c r="E36"/>
  <c r="D46"/>
  <c r="D45"/>
  <c r="D44"/>
  <c r="D43"/>
  <c r="D42"/>
  <c r="D41"/>
  <c r="D40"/>
  <c r="D39"/>
  <c r="D38"/>
  <c r="D37"/>
  <c r="D36"/>
  <c r="C46"/>
  <c r="C45"/>
  <c r="C44"/>
  <c r="C43"/>
  <c r="C42"/>
  <c r="C41"/>
  <c r="C40"/>
  <c r="C39"/>
  <c r="C38"/>
  <c r="C37"/>
  <c r="C36"/>
  <c r="E29"/>
  <c r="E28"/>
  <c r="E27"/>
  <c r="E26"/>
  <c r="E24"/>
  <c r="E23"/>
  <c r="E22"/>
  <c r="E10"/>
  <c r="E11"/>
  <c r="E13"/>
  <c r="E12"/>
  <c r="E14"/>
  <c r="E15"/>
  <c r="E16"/>
  <c r="E17"/>
  <c r="E18"/>
  <c r="E19"/>
  <c r="E20"/>
  <c r="E21"/>
  <c r="E25"/>
</calcChain>
</file>

<file path=xl/sharedStrings.xml><?xml version="1.0" encoding="utf-8"?>
<sst xmlns="http://schemas.openxmlformats.org/spreadsheetml/2006/main" count="159" uniqueCount="137">
  <si>
    <t>a)</t>
  </si>
  <si>
    <t>b)</t>
  </si>
  <si>
    <t>RELATIVNA   I   APSOLUTNA ADRESA</t>
  </si>
  <si>
    <t>TEČAJ 1 EURO =</t>
  </si>
  <si>
    <t>PROIZVOD</t>
  </si>
  <si>
    <t>KOM</t>
  </si>
  <si>
    <t>CIJENA (KN)</t>
  </si>
  <si>
    <t>proizvod 1</t>
  </si>
  <si>
    <t>proizvod 2</t>
  </si>
  <si>
    <t>proizvod 3</t>
  </si>
  <si>
    <t>proizvod 4</t>
  </si>
  <si>
    <t>proizvod 5</t>
  </si>
  <si>
    <t>proizvod 6</t>
  </si>
  <si>
    <t>proizvod 7</t>
  </si>
  <si>
    <t>proizvod 8</t>
  </si>
  <si>
    <t>proizvod 9</t>
  </si>
  <si>
    <t>proizvod 10</t>
  </si>
  <si>
    <t>proizvod 11</t>
  </si>
  <si>
    <t>proizvod 12</t>
  </si>
  <si>
    <t>proizvod 13</t>
  </si>
  <si>
    <t>proizvod 14</t>
  </si>
  <si>
    <t>proizvod 15</t>
  </si>
  <si>
    <t>proizvod 16</t>
  </si>
  <si>
    <t>proizvod 17</t>
  </si>
  <si>
    <t>proizvod 18</t>
  </si>
  <si>
    <t>proizvod 19</t>
  </si>
  <si>
    <t>proizvod 20</t>
  </si>
  <si>
    <t>marža =</t>
  </si>
  <si>
    <t>porez =</t>
  </si>
  <si>
    <t>nabavna cijena</t>
  </si>
  <si>
    <t>maloprodajna cijena</t>
  </si>
  <si>
    <t>maloprodajna cijena = nabavna cijena + marža +porez</t>
  </si>
  <si>
    <t>STUDENT</t>
  </si>
  <si>
    <t>I. KOLOKVIJ</t>
  </si>
  <si>
    <t>II. KOLOKVIJ</t>
  </si>
  <si>
    <t>I. AKTIVNOST</t>
  </si>
  <si>
    <t>II. AKTIVNOST</t>
  </si>
  <si>
    <t>POHAĐANJE NASTAVE</t>
  </si>
  <si>
    <t>UKUPNO - KOLOKVIJI</t>
  </si>
  <si>
    <t>UKUPNO - AKTIVNOSTI</t>
  </si>
  <si>
    <t>UKUPNO (H6+I6+G6)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</si>
  <si>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</si>
  <si>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</si>
  <si>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</si>
  <si>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</si>
  <si>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</si>
  <si>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</si>
  <si>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</si>
  <si>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</si>
  <si>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</si>
  <si>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</si>
  <si>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</si>
  <si>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</si>
  <si>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</si>
  <si>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</si>
  <si>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</si>
  <si>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</si>
  <si>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</si>
  <si>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</si>
  <si>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</si>
  <si>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</si>
  <si>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MIN</t>
  </si>
  <si>
    <t>MAX</t>
  </si>
  <si>
    <t>PROSJEK</t>
  </si>
  <si>
    <t>Rješenje_1</t>
  </si>
  <si>
    <t>Rješenje_2</t>
  </si>
  <si>
    <t>Rješenje_3</t>
  </si>
  <si>
    <t>Rješenje_4</t>
  </si>
  <si>
    <t>RJEŠENJE_1: Izračunajte ukupan zbroj postotaka na I. kolokviju za slijedeće studente: STUDENT1, STUDENT3 I STUDENT 17</t>
  </si>
  <si>
    <t xml:space="preserve">RJEŠENJE_2: Izračunajte minimalni broj postotka koji su postigli PRIVIH 10 STUDENATA na II. Kolokviju </t>
  </si>
  <si>
    <t>RJEŠENJE_3: Izračunajte prosječan uspjeh na II. Aktivnost koju su postigli studenti od broja 10 do 17.</t>
  </si>
  <si>
    <t>RJEŠENJE_4: Izačunajte maksimalan ukupan broj bodova koji su postigli zadnjih 5 studenata.</t>
  </si>
  <si>
    <t>Knjižara</t>
  </si>
  <si>
    <t xml:space="preserve">U knjižari za kupnju većeg broja knjiga nude se sljedeći uvjeti: </t>
  </si>
  <si>
    <t>kamate (uvećanje) od 10% za plaćanje čekovima - na rate</t>
  </si>
  <si>
    <t>popust od 5% za plaćanje gotovinom</t>
  </si>
  <si>
    <t>PDV</t>
  </si>
  <si>
    <t>Ček</t>
  </si>
  <si>
    <t>Broj rata (čekovi)</t>
  </si>
  <si>
    <t>Gotovina</t>
  </si>
  <si>
    <t>Izračunaj cijene koje se traže u tablici:</t>
  </si>
  <si>
    <t>Cijena knjige</t>
  </si>
  <si>
    <t>Broj naručenih knjiga</t>
  </si>
  <si>
    <t>Cijena za naručeni br. knjiga</t>
  </si>
  <si>
    <t>Cijena s PDV-om</t>
  </si>
  <si>
    <t>Cijena za plaćanje čekom</t>
  </si>
  <si>
    <t>Iznos jedne rate čeka</t>
  </si>
  <si>
    <t>Cijena za plaćanje gotovinom</t>
  </si>
  <si>
    <t>Razlika cijene za ček i gotovinu</t>
  </si>
  <si>
    <t>(2 boda)</t>
  </si>
  <si>
    <t>(3 boda)</t>
  </si>
  <si>
    <t>Zadatak:</t>
  </si>
  <si>
    <t>Koristeći formule izračunaj iznose u plavim ćelijama.</t>
  </si>
  <si>
    <t>UKUPNO (kom*cijena)</t>
  </si>
  <si>
    <t>PRODAJNA CIJENA (UKUPNO + PDV)</t>
  </si>
  <si>
    <t>PRODAJNA CIJENA (UKUPNO + PDV) (EURO)</t>
  </si>
  <si>
    <t>porez (nab.cijena*22%)</t>
  </si>
  <si>
    <t>marža (nab.cijena *18%)</t>
  </si>
  <si>
    <t>Bologna sustav - Osnove informatike /VJEŽBE</t>
  </si>
  <si>
    <t>Izračunajte brojčane vrijednosti u ćelijama označenim svijetlo plavom bojom.</t>
  </si>
  <si>
    <t>Broj Županije</t>
  </si>
  <si>
    <t>Naziv županije</t>
  </si>
  <si>
    <t>Zagrebačka županija</t>
  </si>
  <si>
    <t>Krapinsko-zagorska županija</t>
  </si>
  <si>
    <t>1.</t>
  </si>
  <si>
    <t>Ispuniti dijelove tablice označene plavom bojom</t>
  </si>
  <si>
    <t>Sisačko-moslavačka županija</t>
  </si>
  <si>
    <t>2.</t>
  </si>
  <si>
    <t>Napraviti "Pie chart" grafički prikaz podataka iz tablice (postotci, stupac D)</t>
  </si>
  <si>
    <t>Karlovačka županija</t>
  </si>
  <si>
    <t>3.</t>
  </si>
  <si>
    <t>Napraviti 3D stupčasti grafički prikaz podataka iz tablice sa pripadajućom podatkovnom tablicom.</t>
  </si>
  <si>
    <t>Varaždinska županija</t>
  </si>
  <si>
    <t>Koprivničko-križevačka županija</t>
  </si>
  <si>
    <t>Bjelovarsko-bilogorska županija</t>
  </si>
  <si>
    <t>Primorsko-goranska županija</t>
  </si>
  <si>
    <t>Ličko-senjska županija</t>
  </si>
  <si>
    <t>Virovitičko-podravska županija</t>
  </si>
  <si>
    <t>Požeško-slavonska županija</t>
  </si>
  <si>
    <t>Brodsko-posavska županija</t>
  </si>
  <si>
    <t>Zadarska županija županija</t>
  </si>
  <si>
    <t>Osječko-baranjska županija</t>
  </si>
  <si>
    <t>Šibensko-kninska županija</t>
  </si>
  <si>
    <t>Vukovarsko-srijemska županija</t>
  </si>
  <si>
    <t>Splitsko-dalmatinska županija</t>
  </si>
  <si>
    <t>Istarska županija</t>
  </si>
  <si>
    <t>Dubrovačko-neretvanska županija</t>
  </si>
  <si>
    <t>Međimurska županija</t>
  </si>
  <si>
    <t>Grad Zagreb</t>
  </si>
  <si>
    <t>(5 boda)</t>
  </si>
  <si>
    <t>Ukupno
 radnika 2005/06</t>
  </si>
  <si>
    <t>Postotak u ukupnom broju radnika u RH</t>
  </si>
  <si>
    <t>(10 bodova)</t>
  </si>
  <si>
    <t>(15 bodova)</t>
  </si>
  <si>
    <t>UKUPNO RADNIKA:</t>
  </si>
  <si>
    <t>(5 bodova)</t>
  </si>
  <si>
    <t>PDV=</t>
  </si>
</sst>
</file>

<file path=xl/styles.xml><?xml version="1.0" encoding="utf-8"?>
<styleSheet xmlns="http://schemas.openxmlformats.org/spreadsheetml/2006/main">
  <numFmts count="3">
    <numFmt numFmtId="164" formatCode="#,##0.00\ &quot;kn&quot;"/>
    <numFmt numFmtId="165" formatCode="_-&quot;kn&quot;\ * #,##0.00_-;\-&quot;kn&quot;\ * #,##0.00_-;_-&quot;kn&quot;\ * &quot;-&quot;??_-;_-@_-"/>
    <numFmt numFmtId="166" formatCode="_-* #,##0.00\ [$€-1]_-;\-* #,##0.00\ [$€-1]_-;_-* &quot;-&quot;??\ [$€-1]_-;_-@_-"/>
  </numFmts>
  <fonts count="34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62"/>
      <name val="Calibri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  <charset val="238"/>
    </font>
    <font>
      <sz val="20"/>
      <name val="Arial"/>
      <family val="2"/>
      <charset val="238"/>
    </font>
    <font>
      <b/>
      <i/>
      <sz val="10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  <charset val="238"/>
    </font>
    <font>
      <sz val="10"/>
      <color indexed="8"/>
      <name val="MS Sans Serif"/>
      <family val="2"/>
    </font>
    <font>
      <sz val="12"/>
      <color indexed="8"/>
      <name val="Arial"/>
      <family val="2"/>
    </font>
    <font>
      <b/>
      <sz val="12"/>
      <color indexed="8"/>
      <name val="MS Sans Serif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5" tint="0.39997558519241921"/>
      </left>
      <right/>
      <top/>
      <bottom/>
      <diagonal/>
    </border>
  </borders>
  <cellStyleXfs count="47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" fillId="16" borderId="1" applyNumberFormat="0" applyFont="0" applyAlignment="0" applyProtection="0"/>
    <xf numFmtId="165" fontId="1" fillId="0" borderId="0" applyFont="0" applyFill="0" applyBorder="0" applyAlignment="0" applyProtection="0"/>
    <xf numFmtId="0" fontId="4" fillId="4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0" borderId="0" applyNumberFormat="0" applyBorder="0" applyAlignment="0" applyProtection="0"/>
    <xf numFmtId="0" fontId="5" fillId="21" borderId="2" applyNumberFormat="0" applyAlignment="0" applyProtection="0"/>
    <xf numFmtId="0" fontId="6" fillId="21" borderId="3" applyNumberFormat="0" applyAlignment="0" applyProtection="0"/>
    <xf numFmtId="0" fontId="7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21" fillId="0" borderId="0"/>
    <xf numFmtId="0" fontId="22" fillId="0" borderId="0"/>
    <xf numFmtId="9" fontId="1" fillId="0" borderId="0" applyFont="0" applyFill="0" applyBorder="0" applyAlignment="0" applyProtection="0"/>
    <xf numFmtId="0" fontId="13" fillId="0" borderId="7" applyNumberFormat="0" applyFill="0" applyAlignment="0" applyProtection="0"/>
    <xf numFmtId="0" fontId="14" fillId="23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7" borderId="3" applyNumberFormat="0" applyAlignment="0" applyProtection="0"/>
    <xf numFmtId="0" fontId="29" fillId="0" borderId="0"/>
  </cellStyleXfs>
  <cellXfs count="104">
    <xf numFmtId="0" fontId="0" fillId="0" borderId="0" xfId="0"/>
    <xf numFmtId="0" fontId="0" fillId="0" borderId="10" xfId="0" applyBorder="1"/>
    <xf numFmtId="0" fontId="20" fillId="0" borderId="0" xfId="0" applyFont="1"/>
    <xf numFmtId="0" fontId="20" fillId="0" borderId="0" xfId="0" applyFont="1" applyAlignment="1"/>
    <xf numFmtId="0" fontId="20" fillId="28" borderId="17" xfId="0" applyFont="1" applyFill="1" applyBorder="1"/>
    <xf numFmtId="164" fontId="0" fillId="28" borderId="18" xfId="0" applyNumberFormat="1" applyFill="1" applyBorder="1"/>
    <xf numFmtId="164" fontId="0" fillId="0" borderId="10" xfId="0" applyNumberFormat="1" applyBorder="1"/>
    <xf numFmtId="0" fontId="0" fillId="29" borderId="19" xfId="0" applyFill="1" applyBorder="1"/>
    <xf numFmtId="9" fontId="1" fillId="29" borderId="10" xfId="39" applyFont="1" applyFill="1" applyBorder="1"/>
    <xf numFmtId="0" fontId="0" fillId="29" borderId="10" xfId="0" applyFill="1" applyBorder="1"/>
    <xf numFmtId="164" fontId="0" fillId="0" borderId="0" xfId="0" applyNumberFormat="1" applyBorder="1"/>
    <xf numFmtId="0" fontId="0" fillId="29" borderId="17" xfId="0" applyFill="1" applyBorder="1"/>
    <xf numFmtId="0" fontId="0" fillId="29" borderId="20" xfId="0" applyFill="1" applyBorder="1"/>
    <xf numFmtId="0" fontId="0" fillId="29" borderId="16" xfId="0" applyFill="1" applyBorder="1"/>
    <xf numFmtId="0" fontId="20" fillId="30" borderId="21" xfId="0" applyFont="1" applyFill="1" applyBorder="1" applyAlignment="1">
      <alignment horizontal="center" vertical="center"/>
    </xf>
    <xf numFmtId="0" fontId="20" fillId="30" borderId="23" xfId="0" applyFont="1" applyFill="1" applyBorder="1" applyAlignment="1">
      <alignment horizontal="center" wrapText="1"/>
    </xf>
    <xf numFmtId="0" fontId="20" fillId="30" borderId="22" xfId="0" applyFont="1" applyFill="1" applyBorder="1" applyAlignment="1">
      <alignment horizontal="center" wrapText="1"/>
    </xf>
    <xf numFmtId="0" fontId="24" fillId="30" borderId="21" xfId="0" applyFont="1" applyFill="1" applyBorder="1" applyAlignment="1">
      <alignment horizontal="center" vertical="center"/>
    </xf>
    <xf numFmtId="9" fontId="1" fillId="25" borderId="12" xfId="39" applyFont="1" applyFill="1" applyBorder="1" applyAlignment="1">
      <alignment horizontal="center"/>
    </xf>
    <xf numFmtId="9" fontId="1" fillId="25" borderId="25" xfId="39" applyFont="1" applyFill="1" applyBorder="1" applyAlignment="1">
      <alignment horizontal="center"/>
    </xf>
    <xf numFmtId="9" fontId="1" fillId="25" borderId="10" xfId="39" applyFont="1" applyFill="1" applyBorder="1" applyAlignment="1">
      <alignment horizontal="center"/>
    </xf>
    <xf numFmtId="9" fontId="1" fillId="25" borderId="26" xfId="39" applyFont="1" applyFill="1" applyBorder="1" applyAlignment="1">
      <alignment horizontal="center"/>
    </xf>
    <xf numFmtId="9" fontId="1" fillId="25" borderId="11" xfId="39" applyFont="1" applyFill="1" applyBorder="1" applyAlignment="1">
      <alignment horizontal="center"/>
    </xf>
    <xf numFmtId="9" fontId="1" fillId="25" borderId="27" xfId="39" applyFont="1" applyFill="1" applyBorder="1" applyAlignment="1">
      <alignment horizontal="center"/>
    </xf>
    <xf numFmtId="9" fontId="25" fillId="0" borderId="10" xfId="39" applyFont="1" applyBorder="1" applyAlignment="1">
      <alignment horizontal="center"/>
    </xf>
    <xf numFmtId="0" fontId="20" fillId="27" borderId="10" xfId="0" applyFont="1" applyFill="1" applyBorder="1"/>
    <xf numFmtId="0" fontId="20" fillId="27" borderId="0" xfId="0" applyFont="1" applyFill="1" applyBorder="1"/>
    <xf numFmtId="0" fontId="26" fillId="0" borderId="0" xfId="38" applyFont="1"/>
    <xf numFmtId="0" fontId="22" fillId="0" borderId="0" xfId="38"/>
    <xf numFmtId="0" fontId="27" fillId="0" borderId="0" xfId="38" applyFont="1"/>
    <xf numFmtId="0" fontId="22" fillId="0" borderId="0" xfId="38" applyFont="1" applyAlignment="1">
      <alignment horizontal="left" vertical="center" wrapText="1"/>
    </xf>
    <xf numFmtId="0" fontId="22" fillId="0" borderId="0" xfId="38" applyFont="1" applyAlignment="1">
      <alignment vertical="center" wrapText="1"/>
    </xf>
    <xf numFmtId="0" fontId="22" fillId="0" borderId="0" xfId="38" applyFont="1" applyAlignment="1">
      <alignment horizontal="right" vertical="center" wrapText="1"/>
    </xf>
    <xf numFmtId="0" fontId="20" fillId="30" borderId="10" xfId="38" applyFont="1" applyFill="1" applyBorder="1"/>
    <xf numFmtId="9" fontId="22" fillId="0" borderId="10" xfId="38" applyNumberFormat="1" applyBorder="1"/>
    <xf numFmtId="0" fontId="22" fillId="0" borderId="0" xfId="38" applyFont="1"/>
    <xf numFmtId="1" fontId="22" fillId="0" borderId="10" xfId="38" applyNumberFormat="1" applyBorder="1"/>
    <xf numFmtId="0" fontId="26" fillId="26" borderId="33" xfId="38" applyFont="1" applyFill="1" applyBorder="1" applyAlignment="1">
      <alignment horizontal="center" vertical="center" wrapText="1"/>
    </xf>
    <xf numFmtId="0" fontId="22" fillId="26" borderId="14" xfId="38" applyFont="1" applyFill="1" applyBorder="1" applyAlignment="1">
      <alignment horizontal="center" vertical="center" wrapText="1"/>
    </xf>
    <xf numFmtId="0" fontId="28" fillId="25" borderId="14" xfId="38" applyFont="1" applyFill="1" applyBorder="1" applyAlignment="1">
      <alignment horizontal="center" vertical="center" wrapText="1"/>
    </xf>
    <xf numFmtId="0" fontId="26" fillId="25" borderId="34" xfId="38" applyFont="1" applyFill="1" applyBorder="1" applyAlignment="1">
      <alignment horizontal="center" vertical="center" wrapText="1"/>
    </xf>
    <xf numFmtId="0" fontId="26" fillId="25" borderId="14" xfId="38" applyFont="1" applyFill="1" applyBorder="1" applyAlignment="1">
      <alignment horizontal="center" vertical="center" wrapText="1"/>
    </xf>
    <xf numFmtId="164" fontId="22" fillId="0" borderId="35" xfId="38" applyNumberFormat="1" applyBorder="1"/>
    <xf numFmtId="0" fontId="22" fillId="0" borderId="12" xfId="38" applyBorder="1"/>
    <xf numFmtId="164" fontId="22" fillId="0" borderId="36" xfId="38" applyNumberFormat="1" applyBorder="1"/>
    <xf numFmtId="0" fontId="22" fillId="0" borderId="10" xfId="38" applyBorder="1"/>
    <xf numFmtId="0" fontId="2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31" borderId="10" xfId="0" applyFill="1" applyBorder="1"/>
    <xf numFmtId="164" fontId="0" fillId="31" borderId="10" xfId="0" applyNumberFormat="1" applyFill="1" applyBorder="1"/>
    <xf numFmtId="0" fontId="20" fillId="28" borderId="10" xfId="0" applyFont="1" applyFill="1" applyBorder="1" applyAlignment="1">
      <alignment horizontal="center" vertical="top" wrapText="1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10" xfId="0" applyFont="1" applyFill="1" applyBorder="1" applyAlignment="1">
      <alignment horizontal="center" vertical="center"/>
    </xf>
    <xf numFmtId="0" fontId="24" fillId="0" borderId="15" xfId="0" applyFont="1" applyBorder="1"/>
    <xf numFmtId="0" fontId="24" fillId="0" borderId="0" xfId="0" applyFont="1" applyBorder="1"/>
    <xf numFmtId="0" fontId="24" fillId="0" borderId="0" xfId="0" applyFont="1"/>
    <xf numFmtId="0" fontId="0" fillId="24" borderId="10" xfId="0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24" borderId="10" xfId="0" applyFont="1" applyFill="1" applyBorder="1" applyAlignment="1">
      <alignment horizontal="center" vertical="center" wrapText="1"/>
    </xf>
    <xf numFmtId="0" fontId="20" fillId="32" borderId="22" xfId="0" applyFont="1" applyFill="1" applyBorder="1" applyAlignment="1">
      <alignment horizontal="center" vertical="center"/>
    </xf>
    <xf numFmtId="0" fontId="20" fillId="32" borderId="24" xfId="0" applyFont="1" applyFill="1" applyBorder="1" applyAlignment="1">
      <alignment horizontal="center" wrapText="1"/>
    </xf>
    <xf numFmtId="0" fontId="20" fillId="33" borderId="22" xfId="0" applyFont="1" applyFill="1" applyBorder="1" applyAlignment="1">
      <alignment horizontal="center" vertical="center"/>
    </xf>
    <xf numFmtId="0" fontId="20" fillId="33" borderId="22" xfId="0" applyFont="1" applyFill="1" applyBorder="1" applyAlignment="1">
      <alignment horizontal="center" wrapText="1"/>
    </xf>
    <xf numFmtId="0" fontId="0" fillId="31" borderId="30" xfId="0" applyFill="1" applyBorder="1"/>
    <xf numFmtId="0" fontId="0" fillId="31" borderId="12" xfId="0" applyFill="1" applyBorder="1"/>
    <xf numFmtId="0" fontId="24" fillId="0" borderId="0" xfId="0" applyFont="1" applyFill="1" applyBorder="1" applyAlignment="1">
      <alignment horizontal="center"/>
    </xf>
    <xf numFmtId="0" fontId="22" fillId="31" borderId="12" xfId="38" applyFill="1" applyBorder="1"/>
    <xf numFmtId="0" fontId="22" fillId="31" borderId="10" xfId="38" applyFill="1" applyBorder="1"/>
    <xf numFmtId="0" fontId="30" fillId="34" borderId="37" xfId="46" applyFont="1" applyFill="1" applyBorder="1" applyAlignment="1">
      <alignment horizontal="center" vertical="center"/>
    </xf>
    <xf numFmtId="0" fontId="30" fillId="34" borderId="37" xfId="46" applyFont="1" applyFill="1" applyBorder="1" applyAlignment="1">
      <alignment horizontal="center" vertical="center" wrapText="1"/>
    </xf>
    <xf numFmtId="0" fontId="31" fillId="0" borderId="38" xfId="46" applyFont="1" applyBorder="1" applyAlignment="1">
      <alignment horizontal="center"/>
    </xf>
    <xf numFmtId="0" fontId="32" fillId="0" borderId="38" xfId="46" applyFont="1" applyBorder="1"/>
    <xf numFmtId="1" fontId="33" fillId="0" borderId="39" xfId="46" applyNumberFormat="1" applyFont="1" applyFill="1" applyBorder="1" applyAlignment="1">
      <alignment horizontal="right" vertical="center"/>
    </xf>
    <xf numFmtId="0" fontId="1" fillId="0" borderId="0" xfId="0" applyFont="1"/>
    <xf numFmtId="0" fontId="33" fillId="0" borderId="39" xfId="46" applyFont="1" applyBorder="1"/>
    <xf numFmtId="0" fontId="1" fillId="0" borderId="0" xfId="0" applyFont="1" applyAlignment="1">
      <alignment horizontal="right"/>
    </xf>
    <xf numFmtId="0" fontId="33" fillId="0" borderId="40" xfId="46" applyFont="1" applyBorder="1"/>
    <xf numFmtId="0" fontId="32" fillId="0" borderId="41" xfId="46" applyFont="1" applyFill="1" applyBorder="1"/>
    <xf numFmtId="0" fontId="1" fillId="0" borderId="0" xfId="0" applyFont="1" applyAlignment="1">
      <alignment horizontal="center" vertical="center"/>
    </xf>
    <xf numFmtId="0" fontId="1" fillId="0" borderId="0" xfId="38" applyFont="1" applyAlignment="1">
      <alignment horizontal="center" vertical="center"/>
    </xf>
    <xf numFmtId="164" fontId="1" fillId="31" borderId="10" xfId="39" applyNumberFormat="1" applyFont="1" applyFill="1" applyBorder="1"/>
    <xf numFmtId="9" fontId="0" fillId="0" borderId="0" xfId="0" applyNumberFormat="1"/>
    <xf numFmtId="9" fontId="0" fillId="31" borderId="28" xfId="0" applyNumberFormat="1" applyFill="1" applyBorder="1"/>
    <xf numFmtId="9" fontId="0" fillId="31" borderId="31" xfId="0" applyNumberFormat="1" applyFill="1" applyBorder="1"/>
    <xf numFmtId="9" fontId="0" fillId="31" borderId="13" xfId="0" applyNumberFormat="1" applyFill="1" applyBorder="1" applyAlignment="1">
      <alignment horizontal="center"/>
    </xf>
    <xf numFmtId="9" fontId="0" fillId="31" borderId="12" xfId="0" applyNumberFormat="1" applyFill="1" applyBorder="1" applyAlignment="1">
      <alignment horizontal="center"/>
    </xf>
    <xf numFmtId="9" fontId="0" fillId="31" borderId="29" xfId="0" applyNumberFormat="1" applyFill="1" applyBorder="1"/>
    <xf numFmtId="9" fontId="0" fillId="31" borderId="32" xfId="0" applyNumberFormat="1" applyFill="1" applyBorder="1"/>
    <xf numFmtId="164" fontId="22" fillId="31" borderId="12" xfId="38" applyNumberFormat="1" applyFill="1" applyBorder="1"/>
    <xf numFmtId="164" fontId="22" fillId="31" borderId="13" xfId="38" applyNumberFormat="1" applyFill="1" applyBorder="1"/>
    <xf numFmtId="164" fontId="22" fillId="31" borderId="10" xfId="38" applyNumberFormat="1" applyFill="1" applyBorder="1"/>
    <xf numFmtId="1" fontId="0" fillId="31" borderId="10" xfId="0" applyNumberFormat="1" applyFill="1" applyBorder="1"/>
    <xf numFmtId="9" fontId="0" fillId="31" borderId="10" xfId="39" applyFont="1" applyFill="1" applyBorder="1"/>
    <xf numFmtId="9" fontId="0" fillId="31" borderId="10" xfId="0" applyNumberFormat="1" applyFill="1" applyBorder="1"/>
    <xf numFmtId="0" fontId="0" fillId="31" borderId="10" xfId="0" applyNumberFormat="1" applyFill="1" applyBorder="1"/>
    <xf numFmtId="166" fontId="0" fillId="31" borderId="10" xfId="0" applyNumberFormat="1" applyFill="1" applyBorder="1"/>
    <xf numFmtId="0" fontId="20" fillId="25" borderId="17" xfId="0" applyFont="1" applyFill="1" applyBorder="1" applyAlignment="1">
      <alignment horizontal="center"/>
    </xf>
    <xf numFmtId="0" fontId="20" fillId="25" borderId="20" xfId="0" applyFont="1" applyFill="1" applyBorder="1" applyAlignment="1">
      <alignment horizontal="center"/>
    </xf>
    <xf numFmtId="0" fontId="20" fillId="25" borderId="16" xfId="0" applyFont="1" applyFill="1" applyBorder="1" applyAlignment="1">
      <alignment horizontal="center"/>
    </xf>
    <xf numFmtId="0" fontId="23" fillId="25" borderId="17" xfId="0" applyFont="1" applyFill="1" applyBorder="1" applyAlignment="1">
      <alignment horizontal="center"/>
    </xf>
    <xf numFmtId="0" fontId="23" fillId="25" borderId="20" xfId="0" applyFont="1" applyFill="1" applyBorder="1" applyAlignment="1">
      <alignment horizontal="center"/>
    </xf>
    <xf numFmtId="0" fontId="23" fillId="25" borderId="16" xfId="0" applyFont="1" applyFill="1" applyBorder="1" applyAlignment="1">
      <alignment horizontal="center"/>
    </xf>
    <xf numFmtId="0" fontId="22" fillId="0" borderId="0" xfId="38" applyFont="1" applyAlignment="1">
      <alignment horizontal="left" vertical="center" wrapText="1"/>
    </xf>
  </cellXfs>
  <cellStyles count="47">
    <cellStyle name="20% - Isticanje1" xfId="1" builtinId="30" customBuiltin="1"/>
    <cellStyle name="20% - Isticanje2" xfId="2" builtinId="34" customBuiltin="1"/>
    <cellStyle name="20% - Isticanje3" xfId="3" builtinId="38" customBuiltin="1"/>
    <cellStyle name="20% - Isticanje4" xfId="4" builtinId="42" customBuiltin="1"/>
    <cellStyle name="20% - Isticanje5" xfId="5" builtinId="46" customBuiltin="1"/>
    <cellStyle name="20% - Isticanje6" xfId="6" builtinId="50" customBuiltin="1"/>
    <cellStyle name="40% - Isticanje2" xfId="7" builtinId="35" customBuiltin="1"/>
    <cellStyle name="40% - Isticanje3" xfId="8" builtinId="39" customBuiltin="1"/>
    <cellStyle name="40% - Isticanje4" xfId="9" builtinId="43" customBuiltin="1"/>
    <cellStyle name="40% - Isticanje5" xfId="10" builtinId="47" customBuiltin="1"/>
    <cellStyle name="40% - Isticanje6" xfId="11" builtinId="51" customBuiltin="1"/>
    <cellStyle name="40% - Naglasak1" xfId="12" builtinId="31" customBuiltin="1"/>
    <cellStyle name="60% - Isticanje1" xfId="13" builtinId="32" customBuiltin="1"/>
    <cellStyle name="60% - Isticanje2" xfId="14" builtinId="36" customBuiltin="1"/>
    <cellStyle name="60% - Isticanje3" xfId="15" builtinId="40" customBuiltin="1"/>
    <cellStyle name="60% - Isticanje4" xfId="16" builtinId="44" customBuiltin="1"/>
    <cellStyle name="60% - Isticanje5" xfId="17" builtinId="48" customBuiltin="1"/>
    <cellStyle name="60% - Isticanje6" xfId="18" builtinId="52" customBuiltin="1"/>
    <cellStyle name="Bilješka" xfId="19" builtinId="10" customBuiltin="1"/>
    <cellStyle name="Currency_ZADATAK_SUMIF_COUNTIF" xfId="20"/>
    <cellStyle name="Dobro" xfId="21" builtinId="26" customBuiltin="1"/>
    <cellStyle name="Isticanje1" xfId="22" builtinId="29" customBuiltin="1"/>
    <cellStyle name="Isticanje2" xfId="23" builtinId="33" customBuiltin="1"/>
    <cellStyle name="Isticanje3" xfId="24" builtinId="37" customBuiltin="1"/>
    <cellStyle name="Isticanje4" xfId="25" builtinId="41" customBuiltin="1"/>
    <cellStyle name="Isticanje5" xfId="26" builtinId="45" customBuiltin="1"/>
    <cellStyle name="Isticanje6" xfId="27" builtinId="49" customBuiltin="1"/>
    <cellStyle name="Izlaz" xfId="28" builtinId="21" customBuiltin="1"/>
    <cellStyle name="Izračun" xfId="29" builtinId="22" customBuiltin="1"/>
    <cellStyle name="Loše" xfId="30" builtinId="27" customBuiltin="1"/>
    <cellStyle name="Naslov" xfId="31" builtinId="15" customBuiltin="1"/>
    <cellStyle name="Naslov 1" xfId="32" builtinId="16" customBuiltin="1"/>
    <cellStyle name="Naslov 2" xfId="33" builtinId="17" customBuiltin="1"/>
    <cellStyle name="Naslov 3" xfId="34" builtinId="18" customBuiltin="1"/>
    <cellStyle name="Naslov 4" xfId="35" builtinId="19" customBuiltin="1"/>
    <cellStyle name="Neutralno" xfId="36" builtinId="28" customBuiltin="1"/>
    <cellStyle name="Normal_Advanced Filter" xfId="37"/>
    <cellStyle name="Obično" xfId="0" builtinId="0"/>
    <cellStyle name="Obično 2" xfId="46"/>
    <cellStyle name="Obično_aps. i rel. adresa" xfId="38"/>
    <cellStyle name="Postotak" xfId="39" builtinId="5"/>
    <cellStyle name="Povezana ćelija" xfId="40" builtinId="24" customBuiltin="1"/>
    <cellStyle name="Provjera ćelije" xfId="41" builtinId="23" customBuiltin="1"/>
    <cellStyle name="Tekst objašnjenja" xfId="42" builtinId="53" customBuiltin="1"/>
    <cellStyle name="Tekst upozorenja" xfId="43" builtinId="11" customBuiltin="1"/>
    <cellStyle name="Ukupni zbroj" xfId="44" builtinId="25" customBuiltin="1"/>
    <cellStyle name="Unos" xfId="45" builtinId="2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val>
            <c:numRef>
              <c:f>Zadatak_4!$D$2:$D$22</c:f>
              <c:numCache>
                <c:formatCode>0%</c:formatCode>
                <c:ptCount val="21"/>
                <c:pt idx="0">
                  <c:v>8.7015238108497567E-2</c:v>
                </c:pt>
                <c:pt idx="1">
                  <c:v>1.7751108574133503E-2</c:v>
                </c:pt>
                <c:pt idx="2">
                  <c:v>2.6452632384983257E-2</c:v>
                </c:pt>
                <c:pt idx="3">
                  <c:v>1.3226316192491629E-2</c:v>
                </c:pt>
                <c:pt idx="4">
                  <c:v>1.9491413336303453E-2</c:v>
                </c:pt>
                <c:pt idx="5">
                  <c:v>1.2878255240057639E-2</c:v>
                </c:pt>
                <c:pt idx="6">
                  <c:v>4.9181012578922823E-2</c:v>
                </c:pt>
                <c:pt idx="7">
                  <c:v>6.78718857246281E-2</c:v>
                </c:pt>
                <c:pt idx="8">
                  <c:v>4.1767314292078831E-3</c:v>
                </c:pt>
                <c:pt idx="9">
                  <c:v>1.1660041906538673E-2</c:v>
                </c:pt>
                <c:pt idx="10">
                  <c:v>1.9080701412431345E-2</c:v>
                </c:pt>
                <c:pt idx="11">
                  <c:v>2.7580349870869388E-2</c:v>
                </c:pt>
                <c:pt idx="12">
                  <c:v>6.579744244812151E-2</c:v>
                </c:pt>
                <c:pt idx="13">
                  <c:v>4.5073893340201739E-2</c:v>
                </c:pt>
                <c:pt idx="14">
                  <c:v>4.7172700883378695E-2</c:v>
                </c:pt>
                <c:pt idx="15">
                  <c:v>5.5400861798918226E-2</c:v>
                </c:pt>
                <c:pt idx="16">
                  <c:v>5.9852561380548959E-2</c:v>
                </c:pt>
                <c:pt idx="17">
                  <c:v>9.6200566643230567E-2</c:v>
                </c:pt>
                <c:pt idx="18">
                  <c:v>4.8728533340758634E-2</c:v>
                </c:pt>
                <c:pt idx="19">
                  <c:v>4.5112180044969474E-2</c:v>
                </c:pt>
                <c:pt idx="20">
                  <c:v>0.18029557336080695</c:v>
                </c:pt>
              </c:numCache>
            </c:numRef>
          </c:val>
        </c:ser>
        <c:shape val="box"/>
        <c:axId val="72915200"/>
        <c:axId val="72937472"/>
        <c:axId val="0"/>
      </c:bar3DChart>
      <c:catAx>
        <c:axId val="72915200"/>
        <c:scaling>
          <c:orientation val="minMax"/>
        </c:scaling>
        <c:axPos val="b"/>
        <c:tickLblPos val="nextTo"/>
        <c:crossAx val="72937472"/>
        <c:crosses val="autoZero"/>
        <c:auto val="1"/>
        <c:lblAlgn val="ctr"/>
        <c:lblOffset val="100"/>
      </c:catAx>
      <c:valAx>
        <c:axId val="72937472"/>
        <c:scaling>
          <c:orientation val="minMax"/>
        </c:scaling>
        <c:axPos val="l"/>
        <c:majorGridlines/>
        <c:numFmt formatCode="0%" sourceLinked="1"/>
        <c:tickLblPos val="nextTo"/>
        <c:crossAx val="72915200"/>
        <c:crosses val="autoZero"/>
        <c:crossBetween val="between"/>
      </c:valAx>
      <c:dTable>
        <c:showHorzBorder val="1"/>
        <c:showVertBorder val="1"/>
        <c:showOutline val="1"/>
      </c:dTable>
    </c:plotArea>
    <c:legend>
      <c:legendPos val="r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r-HR"/>
  <c:chart>
    <c:plotArea>
      <c:layout/>
      <c:pieChart>
        <c:varyColors val="1"/>
        <c:ser>
          <c:idx val="0"/>
          <c:order val="0"/>
          <c:val>
            <c:numRef>
              <c:f>Zadatak_4!$D$2:$D$22</c:f>
              <c:numCache>
                <c:formatCode>0%</c:formatCode>
                <c:ptCount val="21"/>
                <c:pt idx="0">
                  <c:v>8.7015238108497567E-2</c:v>
                </c:pt>
                <c:pt idx="1">
                  <c:v>1.7751108574133503E-2</c:v>
                </c:pt>
                <c:pt idx="2">
                  <c:v>2.6452632384983257E-2</c:v>
                </c:pt>
                <c:pt idx="3">
                  <c:v>1.3226316192491629E-2</c:v>
                </c:pt>
                <c:pt idx="4">
                  <c:v>1.9491413336303453E-2</c:v>
                </c:pt>
                <c:pt idx="5">
                  <c:v>1.2878255240057639E-2</c:v>
                </c:pt>
                <c:pt idx="6">
                  <c:v>4.9181012578922823E-2</c:v>
                </c:pt>
                <c:pt idx="7">
                  <c:v>6.78718857246281E-2</c:v>
                </c:pt>
                <c:pt idx="8">
                  <c:v>4.1767314292078831E-3</c:v>
                </c:pt>
                <c:pt idx="9">
                  <c:v>1.1660041906538673E-2</c:v>
                </c:pt>
                <c:pt idx="10">
                  <c:v>1.9080701412431345E-2</c:v>
                </c:pt>
                <c:pt idx="11">
                  <c:v>2.7580349870869388E-2</c:v>
                </c:pt>
                <c:pt idx="12">
                  <c:v>6.579744244812151E-2</c:v>
                </c:pt>
                <c:pt idx="13">
                  <c:v>4.5073893340201739E-2</c:v>
                </c:pt>
                <c:pt idx="14">
                  <c:v>4.7172700883378695E-2</c:v>
                </c:pt>
                <c:pt idx="15">
                  <c:v>5.5400861798918226E-2</c:v>
                </c:pt>
                <c:pt idx="16">
                  <c:v>5.9852561380548959E-2</c:v>
                </c:pt>
                <c:pt idx="17">
                  <c:v>9.6200566643230567E-2</c:v>
                </c:pt>
                <c:pt idx="18">
                  <c:v>4.8728533340758634E-2</c:v>
                </c:pt>
                <c:pt idx="19">
                  <c:v>4.5112180044969474E-2</c:v>
                </c:pt>
                <c:pt idx="20">
                  <c:v>0.18029557336080695</c:v>
                </c:pt>
              </c:numCache>
            </c:numRef>
          </c:val>
        </c:ser>
        <c:firstSliceAng val="0"/>
      </c:pieChart>
    </c:plotArea>
    <c:legend>
      <c:legendPos val="r"/>
      <c:layout/>
      <c:txPr>
        <a:bodyPr/>
        <a:lstStyle/>
        <a:p>
          <a:pPr rtl="0">
            <a:defRPr/>
          </a:pPr>
          <a:endParaRPr lang="sr-Latn-CS"/>
        </a:p>
      </c:txPr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561975</xdr:colOff>
      <xdr:row>9</xdr:row>
      <xdr:rowOff>38100</xdr:rowOff>
    </xdr:from>
    <xdr:to>
      <xdr:col>13</xdr:col>
      <xdr:colOff>485775</xdr:colOff>
      <xdr:row>24</xdr:row>
      <xdr:rowOff>57150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866775</xdr:colOff>
      <xdr:row>25</xdr:row>
      <xdr:rowOff>38100</xdr:rowOff>
    </xdr:from>
    <xdr:to>
      <xdr:col>4</xdr:col>
      <xdr:colOff>38100</xdr:colOff>
      <xdr:row>42</xdr:row>
      <xdr:rowOff>28575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1"/>
  </sheetPr>
  <dimension ref="B1:I48"/>
  <sheetViews>
    <sheetView workbookViewId="0">
      <selection activeCell="I22" sqref="I22"/>
    </sheetView>
  </sheetViews>
  <sheetFormatPr defaultRowHeight="12.75"/>
  <cols>
    <col min="2" max="2" width="15.42578125" bestFit="1" customWidth="1"/>
    <col min="3" max="3" width="10.5703125" customWidth="1"/>
    <col min="4" max="4" width="11.28515625" customWidth="1"/>
    <col min="5" max="5" width="12.5703125" customWidth="1"/>
    <col min="6" max="6" width="19.140625" customWidth="1"/>
    <col min="7" max="7" width="18.5703125" customWidth="1"/>
  </cols>
  <sheetData>
    <row r="1" spans="2:9" ht="13.5" thickBot="1"/>
    <row r="2" spans="2:9" ht="13.5" thickBot="1">
      <c r="B2" s="97" t="s">
        <v>2</v>
      </c>
      <c r="C2" s="98"/>
      <c r="D2" s="98"/>
      <c r="E2" s="98"/>
      <c r="F2" s="98"/>
      <c r="G2" s="99"/>
      <c r="H2" s="3"/>
    </row>
    <row r="4" spans="2:9">
      <c r="B4" s="55" t="s">
        <v>92</v>
      </c>
    </row>
    <row r="5" spans="2:9">
      <c r="B5" s="54"/>
    </row>
    <row r="6" spans="2:9" ht="13.5" thickBot="1"/>
    <row r="7" spans="2:9" ht="13.5" thickBot="1">
      <c r="B7" s="4" t="s">
        <v>3</v>
      </c>
      <c r="C7" s="5">
        <v>7.2</v>
      </c>
      <c r="E7" s="74" t="s">
        <v>136</v>
      </c>
      <c r="F7" s="82">
        <v>0.25</v>
      </c>
    </row>
    <row r="9" spans="2:9" ht="37.5" customHeight="1">
      <c r="B9" s="52" t="s">
        <v>4</v>
      </c>
      <c r="C9" s="52" t="s">
        <v>5</v>
      </c>
      <c r="D9" s="52" t="s">
        <v>6</v>
      </c>
      <c r="E9" s="51" t="s">
        <v>93</v>
      </c>
      <c r="F9" s="50" t="s">
        <v>94</v>
      </c>
      <c r="G9" s="51" t="s">
        <v>95</v>
      </c>
      <c r="H9" s="74"/>
      <c r="I9" s="82"/>
    </row>
    <row r="10" spans="2:9">
      <c r="B10" s="1" t="s">
        <v>7</v>
      </c>
      <c r="C10" s="1">
        <v>23</v>
      </c>
      <c r="D10" s="6">
        <v>25.34</v>
      </c>
      <c r="E10" s="49">
        <f t="shared" ref="E10:E29" si="0">C10*D10</f>
        <v>582.82000000000005</v>
      </c>
      <c r="F10" s="49">
        <f>E10+(E10*F7)</f>
        <v>728.52500000000009</v>
      </c>
      <c r="G10" s="96">
        <f>F10/C7</f>
        <v>101.18402777777779</v>
      </c>
    </row>
    <row r="11" spans="2:9">
      <c r="B11" s="1" t="s">
        <v>8</v>
      </c>
      <c r="C11" s="1">
        <v>45</v>
      </c>
      <c r="D11" s="6">
        <v>45</v>
      </c>
      <c r="E11" s="49">
        <f t="shared" si="0"/>
        <v>2025</v>
      </c>
      <c r="F11" s="49">
        <f>E11+(E11*F7)</f>
        <v>2531.25</v>
      </c>
      <c r="G11" s="96">
        <f>F11/C7</f>
        <v>351.5625</v>
      </c>
    </row>
    <row r="12" spans="2:9">
      <c r="B12" s="1" t="s">
        <v>9</v>
      </c>
      <c r="C12" s="1">
        <v>12</v>
      </c>
      <c r="D12" s="6">
        <v>84.32</v>
      </c>
      <c r="E12" s="49">
        <f t="shared" si="0"/>
        <v>1011.8399999999999</v>
      </c>
      <c r="F12" s="49">
        <f>E12+(E12*F7)</f>
        <v>1264.8</v>
      </c>
      <c r="G12" s="95">
        <f>F12/C7</f>
        <v>175.66666666666666</v>
      </c>
    </row>
    <row r="13" spans="2:9">
      <c r="B13" s="1" t="s">
        <v>10</v>
      </c>
      <c r="C13" s="1">
        <v>15</v>
      </c>
      <c r="D13" s="6">
        <v>12.45</v>
      </c>
      <c r="E13" s="49">
        <f t="shared" si="0"/>
        <v>186.75</v>
      </c>
      <c r="F13" s="49">
        <f>E13+(E13*F7)</f>
        <v>233.4375</v>
      </c>
      <c r="G13" s="96">
        <f>F13/C7</f>
        <v>32.421875</v>
      </c>
    </row>
    <row r="14" spans="2:9">
      <c r="B14" s="1" t="s">
        <v>11</v>
      </c>
      <c r="C14" s="1">
        <v>114</v>
      </c>
      <c r="D14" s="6">
        <v>18.36</v>
      </c>
      <c r="E14" s="49">
        <f t="shared" si="0"/>
        <v>2093.04</v>
      </c>
      <c r="F14" s="49">
        <f>E14+(E14*F7)</f>
        <v>2616.3000000000002</v>
      </c>
      <c r="G14" s="96">
        <f>F14/C7</f>
        <v>363.375</v>
      </c>
    </row>
    <row r="15" spans="2:9">
      <c r="B15" s="1" t="s">
        <v>12</v>
      </c>
      <c r="C15" s="1">
        <v>18</v>
      </c>
      <c r="D15" s="6">
        <v>14.52</v>
      </c>
      <c r="E15" s="49">
        <f t="shared" si="0"/>
        <v>261.36</v>
      </c>
      <c r="F15" s="49">
        <f>E15+(E15*F7)</f>
        <v>326.70000000000005</v>
      </c>
      <c r="G15" s="96">
        <f>F15/C7</f>
        <v>45.375000000000007</v>
      </c>
    </row>
    <row r="16" spans="2:9">
      <c r="B16" s="1" t="s">
        <v>13</v>
      </c>
      <c r="C16" s="1">
        <v>20</v>
      </c>
      <c r="D16" s="6">
        <v>17.96</v>
      </c>
      <c r="E16" s="49">
        <f t="shared" si="0"/>
        <v>359.20000000000005</v>
      </c>
      <c r="F16" s="49">
        <f>E16+(E16*F7)</f>
        <v>449.00000000000006</v>
      </c>
      <c r="G16" s="96">
        <f>F16/C7</f>
        <v>62.361111111111114</v>
      </c>
    </row>
    <row r="17" spans="2:7">
      <c r="B17" s="1" t="s">
        <v>14</v>
      </c>
      <c r="C17" s="1">
        <v>565</v>
      </c>
      <c r="D17" s="6">
        <v>45.63</v>
      </c>
      <c r="E17" s="49">
        <f t="shared" si="0"/>
        <v>25780.95</v>
      </c>
      <c r="F17" s="49">
        <f>E17+(E17*F7)</f>
        <v>32226.1875</v>
      </c>
      <c r="G17" s="96">
        <f>F17/C7</f>
        <v>4475.859375</v>
      </c>
    </row>
    <row r="18" spans="2:7">
      <c r="B18" s="1" t="s">
        <v>15</v>
      </c>
      <c r="C18" s="1">
        <v>24</v>
      </c>
      <c r="D18" s="6">
        <v>78.63</v>
      </c>
      <c r="E18" s="49">
        <f t="shared" si="0"/>
        <v>1887.12</v>
      </c>
      <c r="F18" s="49">
        <f>E18+(E18*F7)</f>
        <v>2358.8999999999996</v>
      </c>
      <c r="G18" s="96">
        <f>F18/C7</f>
        <v>327.62499999999994</v>
      </c>
    </row>
    <row r="19" spans="2:7">
      <c r="B19" s="1" t="s">
        <v>16</v>
      </c>
      <c r="C19" s="1">
        <v>17</v>
      </c>
      <c r="D19" s="6">
        <v>45.62</v>
      </c>
      <c r="E19" s="49">
        <f t="shared" si="0"/>
        <v>775.54</v>
      </c>
      <c r="F19" s="49">
        <f>E19+(E19*F7)</f>
        <v>969.42499999999995</v>
      </c>
      <c r="G19" s="96">
        <f>F19/C7</f>
        <v>134.64236111111111</v>
      </c>
    </row>
    <row r="20" spans="2:7">
      <c r="B20" s="1" t="s">
        <v>17</v>
      </c>
      <c r="C20" s="1">
        <v>25</v>
      </c>
      <c r="D20" s="6">
        <v>78.63</v>
      </c>
      <c r="E20" s="49">
        <f t="shared" si="0"/>
        <v>1965.75</v>
      </c>
      <c r="F20" s="49">
        <f>E20+(E20*F7)</f>
        <v>2457.1875</v>
      </c>
      <c r="G20" s="96">
        <f>F20/C7</f>
        <v>341.27604166666669</v>
      </c>
    </row>
    <row r="21" spans="2:7">
      <c r="B21" s="1" t="s">
        <v>18</v>
      </c>
      <c r="C21" s="1">
        <v>212</v>
      </c>
      <c r="D21" s="6">
        <v>52.12</v>
      </c>
      <c r="E21" s="49">
        <f t="shared" si="0"/>
        <v>11049.439999999999</v>
      </c>
      <c r="F21" s="49">
        <f>E21+(E21*F7)</f>
        <v>13811.8</v>
      </c>
      <c r="G21" s="96">
        <f>F21/C7</f>
        <v>1918.3055555555554</v>
      </c>
    </row>
    <row r="22" spans="2:7">
      <c r="B22" s="1" t="s">
        <v>19</v>
      </c>
      <c r="C22" s="1">
        <v>15</v>
      </c>
      <c r="D22" s="6">
        <v>19.13</v>
      </c>
      <c r="E22" s="49">
        <f t="shared" si="0"/>
        <v>286.95</v>
      </c>
      <c r="F22" s="49">
        <f>E22+(E22*F7)</f>
        <v>358.6875</v>
      </c>
      <c r="G22" s="96">
        <f>F22/C7</f>
        <v>49.817708333333329</v>
      </c>
    </row>
    <row r="23" spans="2:7">
      <c r="B23" s="1" t="s">
        <v>20</v>
      </c>
      <c r="C23" s="1">
        <v>12</v>
      </c>
      <c r="D23" s="6">
        <v>15.12</v>
      </c>
      <c r="E23" s="49">
        <f t="shared" si="0"/>
        <v>181.44</v>
      </c>
      <c r="F23" s="49">
        <f>E23+(E23*F7)</f>
        <v>226.8</v>
      </c>
      <c r="G23" s="96">
        <f>F23/C7</f>
        <v>31.5</v>
      </c>
    </row>
    <row r="24" spans="2:7">
      <c r="B24" s="1" t="s">
        <v>21</v>
      </c>
      <c r="C24" s="1">
        <v>15</v>
      </c>
      <c r="D24" s="6">
        <v>18.16</v>
      </c>
      <c r="E24" s="49">
        <f t="shared" si="0"/>
        <v>272.39999999999998</v>
      </c>
      <c r="F24" s="49">
        <f>E24+(E24*F7)</f>
        <v>340.5</v>
      </c>
      <c r="G24" s="96">
        <f>F24/C7</f>
        <v>47.291666666666664</v>
      </c>
    </row>
    <row r="25" spans="2:7">
      <c r="B25" s="1" t="s">
        <v>22</v>
      </c>
      <c r="C25" s="1">
        <v>17</v>
      </c>
      <c r="D25" s="6">
        <v>96.13</v>
      </c>
      <c r="E25" s="49">
        <f t="shared" si="0"/>
        <v>1634.21</v>
      </c>
      <c r="F25" s="49">
        <f>E25+(E25*F7)</f>
        <v>2042.7625</v>
      </c>
      <c r="G25" s="96">
        <f>F25/C7</f>
        <v>283.71701388888891</v>
      </c>
    </row>
    <row r="26" spans="2:7">
      <c r="B26" s="1" t="s">
        <v>23</v>
      </c>
      <c r="C26" s="1">
        <v>618</v>
      </c>
      <c r="D26" s="6">
        <v>115.13</v>
      </c>
      <c r="E26" s="49">
        <f t="shared" si="0"/>
        <v>71150.34</v>
      </c>
      <c r="F26" s="49">
        <f>E26+(E26*F7)</f>
        <v>88937.924999999988</v>
      </c>
      <c r="G26" s="96">
        <f>F26/C7</f>
        <v>12352.489583333332</v>
      </c>
    </row>
    <row r="27" spans="2:7">
      <c r="B27" s="1" t="s">
        <v>24</v>
      </c>
      <c r="C27" s="1">
        <v>19</v>
      </c>
      <c r="D27" s="6">
        <v>12.23</v>
      </c>
      <c r="E27" s="49">
        <f t="shared" si="0"/>
        <v>232.37</v>
      </c>
      <c r="F27" s="49">
        <f>E27+(E27*F7)</f>
        <v>290.46249999999998</v>
      </c>
      <c r="G27" s="96">
        <f>F27/C7</f>
        <v>40.342013888888886</v>
      </c>
    </row>
    <row r="28" spans="2:7">
      <c r="B28" s="1" t="s">
        <v>25</v>
      </c>
      <c r="C28" s="1">
        <v>60</v>
      </c>
      <c r="D28" s="6">
        <v>156.22999999999999</v>
      </c>
      <c r="E28" s="49">
        <f t="shared" si="0"/>
        <v>9373.7999999999993</v>
      </c>
      <c r="F28" s="49">
        <f>E28+(E28*F7)</f>
        <v>11717.25</v>
      </c>
      <c r="G28" s="96">
        <f>F28/C7</f>
        <v>1627.3958333333333</v>
      </c>
    </row>
    <row r="29" spans="2:7">
      <c r="B29" s="1" t="s">
        <v>26</v>
      </c>
      <c r="C29" s="1">
        <v>163</v>
      </c>
      <c r="D29" s="6">
        <v>147.63</v>
      </c>
      <c r="E29" s="49">
        <f t="shared" si="0"/>
        <v>24063.69</v>
      </c>
      <c r="F29" s="49">
        <f>E29+(E29*F7)</f>
        <v>30079.612499999999</v>
      </c>
      <c r="G29" s="96">
        <f>F29/C7</f>
        <v>4177.723958333333</v>
      </c>
    </row>
    <row r="30" spans="2:7">
      <c r="E30" s="58" t="s">
        <v>89</v>
      </c>
      <c r="F30" s="58" t="s">
        <v>90</v>
      </c>
      <c r="G30" s="58" t="s">
        <v>90</v>
      </c>
    </row>
    <row r="31" spans="2:7" ht="13.5" thickBot="1">
      <c r="B31" s="55" t="s">
        <v>92</v>
      </c>
    </row>
    <row r="32" spans="2:7" ht="13.5" thickBot="1">
      <c r="B32" s="53" t="s">
        <v>91</v>
      </c>
      <c r="C32" s="7" t="s">
        <v>27</v>
      </c>
      <c r="D32" s="8">
        <v>0.18</v>
      </c>
    </row>
    <row r="33" spans="2:6">
      <c r="C33" s="9" t="s">
        <v>28</v>
      </c>
      <c r="D33" s="8">
        <v>0.22</v>
      </c>
    </row>
    <row r="35" spans="2:6" ht="38.25">
      <c r="B35" s="57" t="s">
        <v>29</v>
      </c>
      <c r="C35" s="59" t="s">
        <v>97</v>
      </c>
      <c r="D35" s="59" t="s">
        <v>96</v>
      </c>
      <c r="E35" s="56" t="s">
        <v>30</v>
      </c>
    </row>
    <row r="36" spans="2:6">
      <c r="B36" s="6">
        <v>1458.23</v>
      </c>
      <c r="C36" s="81">
        <f>B36*D32</f>
        <v>262.48140000000001</v>
      </c>
      <c r="D36" s="49">
        <f>B36*D33</f>
        <v>320.81060000000002</v>
      </c>
      <c r="E36" s="49">
        <f>B36+C36+D36</f>
        <v>2041.5220000000002</v>
      </c>
      <c r="F36" s="10"/>
    </row>
    <row r="37" spans="2:6">
      <c r="B37" s="6">
        <v>2486</v>
      </c>
      <c r="C37" s="49">
        <f>B37*D32</f>
        <v>447.47999999999996</v>
      </c>
      <c r="D37" s="49">
        <f>B37*D33</f>
        <v>546.91999999999996</v>
      </c>
      <c r="E37" s="49">
        <f t="shared" ref="E37:E46" si="1">B37+C37+D37</f>
        <v>3480.4</v>
      </c>
      <c r="F37" s="10"/>
    </row>
    <row r="38" spans="2:6">
      <c r="B38" s="6">
        <v>3258</v>
      </c>
      <c r="C38" s="49">
        <f>B38*D32</f>
        <v>586.43999999999994</v>
      </c>
      <c r="D38" s="49">
        <f>B38*D33</f>
        <v>716.76</v>
      </c>
      <c r="E38" s="49">
        <f t="shared" si="1"/>
        <v>4561.2</v>
      </c>
      <c r="F38" s="10"/>
    </row>
    <row r="39" spans="2:6">
      <c r="B39" s="6">
        <v>156</v>
      </c>
      <c r="C39" s="49">
        <f>B39*D32</f>
        <v>28.08</v>
      </c>
      <c r="D39" s="49">
        <f>B39*D33</f>
        <v>34.32</v>
      </c>
      <c r="E39" s="49">
        <f t="shared" si="1"/>
        <v>218.39999999999998</v>
      </c>
      <c r="F39" s="10"/>
    </row>
    <row r="40" spans="2:6">
      <c r="B40" s="6">
        <v>1479</v>
      </c>
      <c r="C40" s="49">
        <f>B40*D32</f>
        <v>266.21999999999997</v>
      </c>
      <c r="D40" s="49">
        <f>B40*D33</f>
        <v>325.38</v>
      </c>
      <c r="E40" s="49">
        <f t="shared" si="1"/>
        <v>2070.6</v>
      </c>
      <c r="F40" s="10"/>
    </row>
    <row r="41" spans="2:6">
      <c r="B41" s="6">
        <v>236</v>
      </c>
      <c r="C41" s="49">
        <f>B42*D32</f>
        <v>118.44</v>
      </c>
      <c r="D41" s="49">
        <f>B41*D33</f>
        <v>51.92</v>
      </c>
      <c r="E41" s="49">
        <f t="shared" si="1"/>
        <v>406.36</v>
      </c>
      <c r="F41" s="10"/>
    </row>
    <row r="42" spans="2:6">
      <c r="B42" s="6">
        <v>658</v>
      </c>
      <c r="C42" s="49">
        <f>B42*D32</f>
        <v>118.44</v>
      </c>
      <c r="D42" s="49">
        <f>B42*D33</f>
        <v>144.76</v>
      </c>
      <c r="E42" s="49">
        <f t="shared" si="1"/>
        <v>921.2</v>
      </c>
      <c r="F42" s="10"/>
    </row>
    <row r="43" spans="2:6">
      <c r="B43" s="6">
        <v>436</v>
      </c>
      <c r="C43" s="49">
        <f>B43*D32</f>
        <v>78.48</v>
      </c>
      <c r="D43" s="49">
        <f>B43*D33</f>
        <v>95.92</v>
      </c>
      <c r="E43" s="49">
        <f t="shared" si="1"/>
        <v>610.4</v>
      </c>
      <c r="F43" s="10"/>
    </row>
    <row r="44" spans="2:6">
      <c r="B44" s="6">
        <v>1789</v>
      </c>
      <c r="C44" s="49">
        <f>B44*D32</f>
        <v>322.02</v>
      </c>
      <c r="D44" s="49">
        <f>B44*D33</f>
        <v>393.58</v>
      </c>
      <c r="E44" s="49">
        <f t="shared" si="1"/>
        <v>2504.6</v>
      </c>
      <c r="F44" s="10"/>
    </row>
    <row r="45" spans="2:6">
      <c r="B45" s="6">
        <v>225</v>
      </c>
      <c r="C45" s="49">
        <f>B45*D32</f>
        <v>40.5</v>
      </c>
      <c r="D45" s="49">
        <f>B45*D33</f>
        <v>49.5</v>
      </c>
      <c r="E45" s="49">
        <f t="shared" si="1"/>
        <v>315</v>
      </c>
      <c r="F45" s="10"/>
    </row>
    <row r="46" spans="2:6">
      <c r="B46" s="6">
        <v>456</v>
      </c>
      <c r="C46" s="49">
        <f>B46*D32</f>
        <v>82.08</v>
      </c>
      <c r="D46" s="49">
        <f>B46*D33</f>
        <v>100.32000000000001</v>
      </c>
      <c r="E46" s="49">
        <f t="shared" si="1"/>
        <v>638.40000000000009</v>
      </c>
      <c r="F46" s="10"/>
    </row>
    <row r="47" spans="2:6" ht="13.5" thickBot="1">
      <c r="C47" s="58" t="s">
        <v>89</v>
      </c>
      <c r="D47" s="58" t="s">
        <v>89</v>
      </c>
      <c r="E47" s="58" t="s">
        <v>90</v>
      </c>
    </row>
    <row r="48" spans="2:6" ht="13.5" thickBot="1">
      <c r="B48" s="11" t="s">
        <v>31</v>
      </c>
      <c r="C48" s="12"/>
      <c r="D48" s="12"/>
      <c r="E48" s="13"/>
    </row>
  </sheetData>
  <mergeCells count="1">
    <mergeCell ref="B2:G2"/>
  </mergeCells>
  <phoneticPr fontId="19" type="noConversion"/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24"/>
  </sheetPr>
  <dimension ref="B2:K44"/>
  <sheetViews>
    <sheetView topLeftCell="A16" workbookViewId="0">
      <selection activeCell="G55" sqref="G55"/>
    </sheetView>
  </sheetViews>
  <sheetFormatPr defaultRowHeight="12.75"/>
  <cols>
    <col min="2" max="2" width="14" customWidth="1"/>
    <col min="3" max="3" width="12.7109375" customWidth="1"/>
    <col min="4" max="4" width="13.28515625" customWidth="1"/>
    <col min="5" max="5" width="14.140625" customWidth="1"/>
    <col min="6" max="6" width="14.42578125" customWidth="1"/>
    <col min="7" max="7" width="12.85546875" customWidth="1"/>
    <col min="8" max="8" width="12.7109375" customWidth="1"/>
    <col min="9" max="9" width="12" customWidth="1"/>
    <col min="10" max="10" width="12.28515625" customWidth="1"/>
    <col min="11" max="11" width="15" customWidth="1"/>
  </cols>
  <sheetData>
    <row r="2" spans="2:11">
      <c r="B2" s="2" t="s">
        <v>99</v>
      </c>
    </row>
    <row r="3" spans="2:11" ht="13.5" thickBot="1"/>
    <row r="4" spans="2:11" ht="18.75" thickBot="1">
      <c r="B4" s="100" t="s">
        <v>98</v>
      </c>
      <c r="C4" s="101"/>
      <c r="D4" s="101"/>
      <c r="E4" s="101"/>
      <c r="F4" s="101"/>
      <c r="G4" s="101"/>
      <c r="H4" s="101"/>
      <c r="I4" s="101"/>
      <c r="J4" s="102"/>
    </row>
    <row r="5" spans="2:11" ht="13.5" thickBot="1"/>
    <row r="6" spans="2:11" ht="42" customHeight="1" thickBot="1">
      <c r="B6" s="14" t="s">
        <v>32</v>
      </c>
      <c r="C6" s="60" t="s">
        <v>33</v>
      </c>
      <c r="D6" s="60" t="s">
        <v>34</v>
      </c>
      <c r="E6" s="62" t="s">
        <v>35</v>
      </c>
      <c r="F6" s="62" t="s">
        <v>36</v>
      </c>
      <c r="G6" s="15" t="s">
        <v>37</v>
      </c>
      <c r="H6" s="61" t="s">
        <v>38</v>
      </c>
      <c r="I6" s="63" t="s">
        <v>39</v>
      </c>
      <c r="J6" s="16" t="s">
        <v>40</v>
      </c>
      <c r="K6" s="46"/>
    </row>
    <row r="7" spans="2:11" ht="13.5" thickBot="1">
      <c r="B7" s="17" t="s">
        <v>41</v>
      </c>
      <c r="C7" s="18">
        <v>0.24</v>
      </c>
      <c r="D7" s="18">
        <v>0.12</v>
      </c>
      <c r="E7" s="18">
        <v>0.05</v>
      </c>
      <c r="F7" s="18">
        <v>0.05</v>
      </c>
      <c r="G7" s="19">
        <v>0.02</v>
      </c>
      <c r="H7" s="85">
        <f>C7+D7</f>
        <v>0.36</v>
      </c>
      <c r="I7" s="86">
        <f>E7+F7</f>
        <v>0.1</v>
      </c>
      <c r="J7" s="86">
        <f>G7+H7+I7</f>
        <v>0.48</v>
      </c>
      <c r="K7" s="66"/>
    </row>
    <row r="8" spans="2:11" ht="13.5" thickBot="1">
      <c r="B8" s="17" t="s">
        <v>42</v>
      </c>
      <c r="C8" s="20">
        <v>0.13</v>
      </c>
      <c r="D8" s="20">
        <v>0.13</v>
      </c>
      <c r="E8" s="20">
        <v>0.05</v>
      </c>
      <c r="F8" s="22">
        <v>0</v>
      </c>
      <c r="G8" s="21">
        <v>0.01</v>
      </c>
      <c r="H8" s="85">
        <f t="shared" ref="H8:H26" si="0">C8+D8</f>
        <v>0.26</v>
      </c>
      <c r="I8" s="86">
        <f t="shared" ref="I8:I26" si="1">E8+F8</f>
        <v>0.05</v>
      </c>
      <c r="J8" s="86">
        <f t="shared" ref="J8:J26" si="2">G8+H8+I8</f>
        <v>0.32</v>
      </c>
      <c r="K8" s="47"/>
    </row>
    <row r="9" spans="2:11" ht="13.5" thickBot="1">
      <c r="B9" s="17" t="s">
        <v>43</v>
      </c>
      <c r="C9" s="20">
        <v>0.12</v>
      </c>
      <c r="D9" s="20">
        <v>7.0000000000000007E-2</v>
      </c>
      <c r="E9" s="20">
        <v>0.05</v>
      </c>
      <c r="F9" s="20">
        <v>0.12</v>
      </c>
      <c r="G9" s="21">
        <v>0.02</v>
      </c>
      <c r="H9" s="85">
        <f t="shared" si="0"/>
        <v>0.19</v>
      </c>
      <c r="I9" s="86">
        <f t="shared" si="1"/>
        <v>0.16999999999999998</v>
      </c>
      <c r="J9" s="86">
        <f t="shared" si="2"/>
        <v>0.38</v>
      </c>
      <c r="K9" s="47"/>
    </row>
    <row r="10" spans="2:11" ht="13.5" thickBot="1">
      <c r="B10" s="17" t="s">
        <v>44</v>
      </c>
      <c r="C10" s="20">
        <v>0.34</v>
      </c>
      <c r="D10" s="20">
        <v>0.08</v>
      </c>
      <c r="E10" s="22">
        <v>0</v>
      </c>
      <c r="F10" s="20">
        <v>0.02</v>
      </c>
      <c r="G10" s="20">
        <v>0.18</v>
      </c>
      <c r="H10" s="85">
        <f t="shared" si="0"/>
        <v>0.42000000000000004</v>
      </c>
      <c r="I10" s="86">
        <f t="shared" si="1"/>
        <v>0.02</v>
      </c>
      <c r="J10" s="86">
        <f t="shared" si="2"/>
        <v>0.62000000000000011</v>
      </c>
      <c r="K10" s="47"/>
    </row>
    <row r="11" spans="2:11" ht="13.5" thickBot="1">
      <c r="B11" s="17" t="s">
        <v>45</v>
      </c>
      <c r="C11" s="20">
        <v>0.11</v>
      </c>
      <c r="D11" s="20">
        <v>0.09</v>
      </c>
      <c r="E11" s="20">
        <v>0.03</v>
      </c>
      <c r="F11" s="20">
        <v>0.04</v>
      </c>
      <c r="G11" s="20">
        <v>0.12</v>
      </c>
      <c r="H11" s="85">
        <f t="shared" si="0"/>
        <v>0.2</v>
      </c>
      <c r="I11" s="86">
        <f t="shared" si="1"/>
        <v>7.0000000000000007E-2</v>
      </c>
      <c r="J11" s="86">
        <f t="shared" si="2"/>
        <v>0.39</v>
      </c>
      <c r="K11" s="47"/>
    </row>
    <row r="12" spans="2:11" ht="13.5" thickBot="1">
      <c r="B12" s="17" t="s">
        <v>46</v>
      </c>
      <c r="C12" s="20">
        <v>0.12</v>
      </c>
      <c r="D12" s="20">
        <v>0.12</v>
      </c>
      <c r="E12" s="20">
        <v>0.03</v>
      </c>
      <c r="F12" s="20">
        <v>0.05</v>
      </c>
      <c r="G12" s="21">
        <v>0.02</v>
      </c>
      <c r="H12" s="85">
        <f t="shared" si="0"/>
        <v>0.24</v>
      </c>
      <c r="I12" s="86">
        <f t="shared" si="1"/>
        <v>0.08</v>
      </c>
      <c r="J12" s="86">
        <f t="shared" si="2"/>
        <v>0.34</v>
      </c>
      <c r="K12" s="47"/>
    </row>
    <row r="13" spans="2:11" ht="13.5" thickBot="1">
      <c r="B13" s="17" t="s">
        <v>47</v>
      </c>
      <c r="C13" s="20">
        <v>0.19</v>
      </c>
      <c r="D13" s="20">
        <v>0.14000000000000001</v>
      </c>
      <c r="E13" s="22">
        <v>0</v>
      </c>
      <c r="F13" s="20">
        <v>0.18</v>
      </c>
      <c r="G13" s="21">
        <v>0.02</v>
      </c>
      <c r="H13" s="85">
        <f t="shared" si="0"/>
        <v>0.33</v>
      </c>
      <c r="I13" s="86">
        <f t="shared" si="1"/>
        <v>0.18</v>
      </c>
      <c r="J13" s="86">
        <f t="shared" si="2"/>
        <v>0.53</v>
      </c>
      <c r="K13" s="47"/>
    </row>
    <row r="14" spans="2:11" ht="13.5" thickBot="1">
      <c r="B14" s="17" t="s">
        <v>48</v>
      </c>
      <c r="C14" s="20">
        <v>0.08</v>
      </c>
      <c r="D14" s="20">
        <v>0.03</v>
      </c>
      <c r="E14" s="20">
        <v>0.12</v>
      </c>
      <c r="F14" s="20">
        <v>0.05</v>
      </c>
      <c r="G14" s="22">
        <v>0</v>
      </c>
      <c r="H14" s="85">
        <f t="shared" si="0"/>
        <v>0.11</v>
      </c>
      <c r="I14" s="86">
        <f t="shared" si="1"/>
        <v>0.16999999999999998</v>
      </c>
      <c r="J14" s="86">
        <f t="shared" si="2"/>
        <v>0.27999999999999997</v>
      </c>
      <c r="K14" s="47"/>
    </row>
    <row r="15" spans="2:11" ht="13.5" thickBot="1">
      <c r="B15" s="17" t="s">
        <v>49</v>
      </c>
      <c r="C15" s="20">
        <v>0.14000000000000001</v>
      </c>
      <c r="D15" s="20">
        <v>0.12</v>
      </c>
      <c r="E15" s="20">
        <v>0.05</v>
      </c>
      <c r="F15" s="20">
        <v>0</v>
      </c>
      <c r="G15" s="21">
        <v>0.02</v>
      </c>
      <c r="H15" s="85">
        <f t="shared" si="0"/>
        <v>0.26</v>
      </c>
      <c r="I15" s="86">
        <f t="shared" si="1"/>
        <v>0.05</v>
      </c>
      <c r="J15" s="86">
        <f t="shared" si="2"/>
        <v>0.33</v>
      </c>
      <c r="K15" s="47"/>
    </row>
    <row r="16" spans="2:11" ht="13.5" thickBot="1">
      <c r="B16" s="17" t="s">
        <v>50</v>
      </c>
      <c r="C16" s="20">
        <v>7.0000000000000007E-2</v>
      </c>
      <c r="D16" s="20">
        <v>0.11</v>
      </c>
      <c r="E16" s="20">
        <v>0.05</v>
      </c>
      <c r="F16" s="20">
        <v>0</v>
      </c>
      <c r="G16" s="21">
        <v>0.02</v>
      </c>
      <c r="H16" s="85">
        <f t="shared" si="0"/>
        <v>0.18</v>
      </c>
      <c r="I16" s="86">
        <f t="shared" si="1"/>
        <v>0.05</v>
      </c>
      <c r="J16" s="86">
        <f t="shared" si="2"/>
        <v>0.25</v>
      </c>
      <c r="K16" s="47"/>
    </row>
    <row r="17" spans="2:11" ht="13.5" thickBot="1">
      <c r="B17" s="17" t="s">
        <v>51</v>
      </c>
      <c r="C17" s="20">
        <v>0.13</v>
      </c>
      <c r="D17" s="20">
        <v>0.1</v>
      </c>
      <c r="E17" s="20">
        <v>0.05</v>
      </c>
      <c r="F17" s="20">
        <v>0</v>
      </c>
      <c r="G17" s="20">
        <v>0.18</v>
      </c>
      <c r="H17" s="85">
        <f t="shared" si="0"/>
        <v>0.23</v>
      </c>
      <c r="I17" s="86">
        <f t="shared" si="1"/>
        <v>0.05</v>
      </c>
      <c r="J17" s="86">
        <f t="shared" si="2"/>
        <v>0.46</v>
      </c>
      <c r="K17" s="47"/>
    </row>
    <row r="18" spans="2:11" ht="13.5" thickBot="1">
      <c r="B18" s="17" t="s">
        <v>52</v>
      </c>
      <c r="C18" s="20">
        <v>0</v>
      </c>
      <c r="D18" s="20">
        <v>0.09</v>
      </c>
      <c r="E18" s="20">
        <v>0.05</v>
      </c>
      <c r="F18" s="20">
        <v>0.02</v>
      </c>
      <c r="G18" s="21">
        <v>0.01</v>
      </c>
      <c r="H18" s="85">
        <f t="shared" si="0"/>
        <v>0.09</v>
      </c>
      <c r="I18" s="86">
        <f t="shared" si="1"/>
        <v>7.0000000000000007E-2</v>
      </c>
      <c r="J18" s="86">
        <f t="shared" si="2"/>
        <v>0.16999999999999998</v>
      </c>
      <c r="K18" s="47"/>
    </row>
    <row r="19" spans="2:11" ht="13.5" thickBot="1">
      <c r="B19" s="17" t="s">
        <v>53</v>
      </c>
      <c r="C19" s="20">
        <v>0.14000000000000001</v>
      </c>
      <c r="D19" s="20">
        <v>0.08</v>
      </c>
      <c r="E19" s="20">
        <v>0.12</v>
      </c>
      <c r="F19" s="20">
        <v>0.12</v>
      </c>
      <c r="G19" s="21">
        <v>0.01</v>
      </c>
      <c r="H19" s="85">
        <f t="shared" si="0"/>
        <v>0.22000000000000003</v>
      </c>
      <c r="I19" s="86">
        <f t="shared" si="1"/>
        <v>0.24</v>
      </c>
      <c r="J19" s="86">
        <f t="shared" si="2"/>
        <v>0.47000000000000003</v>
      </c>
      <c r="K19" s="47"/>
    </row>
    <row r="20" spans="2:11" ht="13.5" thickBot="1">
      <c r="B20" s="17" t="s">
        <v>54</v>
      </c>
      <c r="C20" s="20">
        <v>0.22</v>
      </c>
      <c r="D20" s="20">
        <v>7.0000000000000007E-2</v>
      </c>
      <c r="E20" s="20">
        <v>0</v>
      </c>
      <c r="F20" s="20">
        <v>0.05</v>
      </c>
      <c r="G20" s="21">
        <v>0.02</v>
      </c>
      <c r="H20" s="85">
        <f t="shared" si="0"/>
        <v>0.29000000000000004</v>
      </c>
      <c r="I20" s="86">
        <f t="shared" si="1"/>
        <v>0.05</v>
      </c>
      <c r="J20" s="86">
        <f t="shared" si="2"/>
        <v>0.36000000000000004</v>
      </c>
      <c r="K20" s="47"/>
    </row>
    <row r="21" spans="2:11" ht="13.5" thickBot="1">
      <c r="B21" s="17" t="s">
        <v>55</v>
      </c>
      <c r="C21" s="20">
        <v>0.1</v>
      </c>
      <c r="D21" s="20">
        <v>0.03</v>
      </c>
      <c r="E21" s="20">
        <v>0.18</v>
      </c>
      <c r="F21" s="20">
        <v>0.04</v>
      </c>
      <c r="G21" s="21">
        <v>0.02</v>
      </c>
      <c r="H21" s="85">
        <f t="shared" si="0"/>
        <v>0.13</v>
      </c>
      <c r="I21" s="86">
        <f t="shared" si="1"/>
        <v>0.22</v>
      </c>
      <c r="J21" s="86">
        <f t="shared" si="2"/>
        <v>0.37</v>
      </c>
      <c r="K21" s="47"/>
    </row>
    <row r="22" spans="2:11" ht="13.5" thickBot="1">
      <c r="B22" s="17" t="s">
        <v>56</v>
      </c>
      <c r="C22" s="20">
        <v>0.09</v>
      </c>
      <c r="D22" s="20">
        <v>0.04</v>
      </c>
      <c r="E22" s="20">
        <v>0.05</v>
      </c>
      <c r="F22" s="22">
        <v>0</v>
      </c>
      <c r="G22" s="21">
        <v>0.02</v>
      </c>
      <c r="H22" s="85">
        <f t="shared" si="0"/>
        <v>0.13</v>
      </c>
      <c r="I22" s="86">
        <f t="shared" si="1"/>
        <v>0.05</v>
      </c>
      <c r="J22" s="86">
        <f t="shared" si="2"/>
        <v>0.2</v>
      </c>
      <c r="K22" s="47"/>
    </row>
    <row r="23" spans="2:11" ht="13.5" thickBot="1">
      <c r="B23" s="17" t="s">
        <v>57</v>
      </c>
      <c r="C23" s="20">
        <v>0.18</v>
      </c>
      <c r="D23" s="20">
        <v>0</v>
      </c>
      <c r="E23" s="20">
        <v>0</v>
      </c>
      <c r="F23" s="20">
        <v>0.18</v>
      </c>
      <c r="G23" s="20">
        <v>0.12</v>
      </c>
      <c r="H23" s="85">
        <f t="shared" si="0"/>
        <v>0.18</v>
      </c>
      <c r="I23" s="86">
        <f t="shared" si="1"/>
        <v>0.18</v>
      </c>
      <c r="J23" s="86">
        <f t="shared" si="2"/>
        <v>0.48</v>
      </c>
      <c r="K23" s="47"/>
    </row>
    <row r="24" spans="2:11" ht="13.5" thickBot="1">
      <c r="B24" s="17" t="s">
        <v>58</v>
      </c>
      <c r="C24" s="20">
        <v>0.03</v>
      </c>
      <c r="D24" s="20">
        <v>0.08</v>
      </c>
      <c r="E24" s="20">
        <v>0.12</v>
      </c>
      <c r="F24" s="20">
        <v>0.01</v>
      </c>
      <c r="G24" s="21">
        <v>0.02</v>
      </c>
      <c r="H24" s="85">
        <f t="shared" si="0"/>
        <v>0.11</v>
      </c>
      <c r="I24" s="86">
        <f t="shared" si="1"/>
        <v>0.13</v>
      </c>
      <c r="J24" s="86">
        <f t="shared" si="2"/>
        <v>0.26</v>
      </c>
      <c r="K24" s="47"/>
    </row>
    <row r="25" spans="2:11" ht="13.5" thickBot="1">
      <c r="B25" s="17" t="s">
        <v>59</v>
      </c>
      <c r="C25" s="20">
        <v>0.04</v>
      </c>
      <c r="D25" s="20">
        <v>0.03</v>
      </c>
      <c r="E25" s="20">
        <v>0.05</v>
      </c>
      <c r="F25" s="20">
        <v>0.18</v>
      </c>
      <c r="G25" s="21">
        <v>0.01</v>
      </c>
      <c r="H25" s="85">
        <f t="shared" si="0"/>
        <v>7.0000000000000007E-2</v>
      </c>
      <c r="I25" s="86">
        <f t="shared" si="1"/>
        <v>0.22999999999999998</v>
      </c>
      <c r="J25" s="86">
        <f t="shared" si="2"/>
        <v>0.31</v>
      </c>
      <c r="K25" s="47"/>
    </row>
    <row r="26" spans="2:11" ht="13.5" thickBot="1">
      <c r="B26" s="17" t="s">
        <v>60</v>
      </c>
      <c r="C26" s="22">
        <v>0.51</v>
      </c>
      <c r="D26" s="22">
        <v>0.02</v>
      </c>
      <c r="E26" s="22">
        <v>0.05</v>
      </c>
      <c r="F26" s="22">
        <v>0</v>
      </c>
      <c r="G26" s="23">
        <v>0.01</v>
      </c>
      <c r="H26" s="85">
        <f t="shared" si="0"/>
        <v>0.53</v>
      </c>
      <c r="I26" s="86">
        <f t="shared" si="1"/>
        <v>0.05</v>
      </c>
      <c r="J26" s="86">
        <f t="shared" si="2"/>
        <v>0.59000000000000008</v>
      </c>
      <c r="K26" s="47"/>
    </row>
    <row r="27" spans="2:11" ht="14.25" thickTop="1" thickBot="1">
      <c r="B27" s="14" t="s">
        <v>61</v>
      </c>
      <c r="C27" s="83">
        <f t="shared" ref="C27:H27" si="3">MIN(C7:C26)</f>
        <v>0</v>
      </c>
      <c r="D27" s="83">
        <f t="shared" si="3"/>
        <v>0</v>
      </c>
      <c r="E27" s="83">
        <f t="shared" si="3"/>
        <v>0</v>
      </c>
      <c r="F27" s="83">
        <f t="shared" si="3"/>
        <v>0</v>
      </c>
      <c r="G27" s="83">
        <f t="shared" si="3"/>
        <v>0</v>
      </c>
      <c r="H27" s="87">
        <f t="shared" si="3"/>
        <v>7.0000000000000007E-2</v>
      </c>
      <c r="I27" s="87">
        <f t="shared" ref="I27:J27" si="4">MIN(I7:I26)</f>
        <v>0.02</v>
      </c>
      <c r="J27" s="87">
        <f t="shared" si="4"/>
        <v>0.16999999999999998</v>
      </c>
      <c r="K27" s="55" t="s">
        <v>90</v>
      </c>
    </row>
    <row r="28" spans="2:11" ht="13.5" thickBot="1">
      <c r="B28" s="14" t="s">
        <v>62</v>
      </c>
      <c r="C28" s="84">
        <f>MAX(C7:C26)</f>
        <v>0.51</v>
      </c>
      <c r="D28" s="84">
        <f t="shared" ref="D28:G28" si="5">MAX(D7:D26)</f>
        <v>0.14000000000000001</v>
      </c>
      <c r="E28" s="84">
        <f t="shared" si="5"/>
        <v>0.18</v>
      </c>
      <c r="F28" s="84">
        <f t="shared" si="5"/>
        <v>0.18</v>
      </c>
      <c r="G28" s="84">
        <f t="shared" si="5"/>
        <v>0.18</v>
      </c>
      <c r="H28" s="88">
        <f>MAX(H7:H26)</f>
        <v>0.53</v>
      </c>
      <c r="I28" s="88">
        <f t="shared" ref="I28:J28" si="6">MAX(I7:I26)</f>
        <v>0.24</v>
      </c>
      <c r="J28" s="88">
        <f t="shared" si="6"/>
        <v>0.62000000000000011</v>
      </c>
      <c r="K28" s="55" t="s">
        <v>90</v>
      </c>
    </row>
    <row r="29" spans="2:11" ht="13.5" thickBot="1">
      <c r="B29" s="14" t="s">
        <v>63</v>
      </c>
      <c r="C29" s="65">
        <f>SUM(C7:C26)/20</f>
        <v>0.14900000000000002</v>
      </c>
      <c r="D29" s="65">
        <f>SUM(D7:D26)/20</f>
        <v>7.7500000000000027E-2</v>
      </c>
      <c r="E29" s="65">
        <f>SUM(E7:E26)/20</f>
        <v>5.5000000000000007E-2</v>
      </c>
      <c r="F29" s="65">
        <f>SUM(F7:F26)/20</f>
        <v>5.5500000000000008E-2</v>
      </c>
      <c r="G29" s="64">
        <f>SUM(G7:G26)/20</f>
        <v>4.250000000000001E-2</v>
      </c>
      <c r="H29" s="55" t="s">
        <v>90</v>
      </c>
      <c r="I29" s="55" t="s">
        <v>90</v>
      </c>
      <c r="J29" s="55" t="s">
        <v>90</v>
      </c>
      <c r="K29" s="55" t="s">
        <v>90</v>
      </c>
    </row>
    <row r="32" spans="2:11" ht="44.25" customHeight="1">
      <c r="F32" s="24"/>
    </row>
    <row r="33" spans="2:8">
      <c r="B33" s="25" t="s">
        <v>64</v>
      </c>
      <c r="C33" s="94">
        <f>E23+E7+E9</f>
        <v>0.1</v>
      </c>
      <c r="D33" s="55" t="s">
        <v>90</v>
      </c>
    </row>
    <row r="34" spans="2:8">
      <c r="B34" s="25" t="s">
        <v>65</v>
      </c>
      <c r="C34" s="95">
        <v>3</v>
      </c>
      <c r="D34" s="55" t="s">
        <v>90</v>
      </c>
    </row>
    <row r="35" spans="2:8">
      <c r="B35" s="25" t="s">
        <v>66</v>
      </c>
      <c r="C35" s="48"/>
      <c r="D35" s="55" t="s">
        <v>90</v>
      </c>
    </row>
    <row r="36" spans="2:8">
      <c r="B36" s="25" t="s">
        <v>67</v>
      </c>
      <c r="C36" s="48"/>
      <c r="D36" s="55" t="s">
        <v>90</v>
      </c>
    </row>
    <row r="38" spans="2:8">
      <c r="B38" s="26" t="s">
        <v>68</v>
      </c>
    </row>
    <row r="39" spans="2:8">
      <c r="B39" s="26" t="s">
        <v>69</v>
      </c>
    </row>
    <row r="40" spans="2:8">
      <c r="B40" s="26" t="s">
        <v>70</v>
      </c>
    </row>
    <row r="41" spans="2:8">
      <c r="B41" s="26" t="s">
        <v>71</v>
      </c>
    </row>
    <row r="44" spans="2:8">
      <c r="H44" s="82"/>
    </row>
  </sheetData>
  <mergeCells count="1">
    <mergeCell ref="B4:J4"/>
  </mergeCells>
  <phoneticPr fontId="19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22"/>
  </sheetPr>
  <dimension ref="B2:J25"/>
  <sheetViews>
    <sheetView tabSelected="1" topLeftCell="A10" workbookViewId="0">
      <selection activeCell="J14" sqref="J14"/>
    </sheetView>
  </sheetViews>
  <sheetFormatPr defaultRowHeight="12.75"/>
  <cols>
    <col min="2" max="2" width="15.42578125" customWidth="1"/>
    <col min="4" max="4" width="10.7109375" bestFit="1" customWidth="1"/>
    <col min="5" max="5" width="16.5703125" bestFit="1" customWidth="1"/>
    <col min="8" max="8" width="12.28515625" customWidth="1"/>
    <col min="9" max="9" width="13.7109375" customWidth="1"/>
  </cols>
  <sheetData>
    <row r="2" spans="2:10" ht="14.25">
      <c r="B2" s="27"/>
      <c r="C2" s="28"/>
      <c r="D2" s="28"/>
      <c r="E2" s="29" t="s">
        <v>72</v>
      </c>
      <c r="F2" s="27"/>
      <c r="G2" s="27"/>
      <c r="H2" s="28"/>
      <c r="I2" s="28"/>
      <c r="J2" s="28"/>
    </row>
    <row r="3" spans="2:10" ht="14.25">
      <c r="B3" s="27"/>
      <c r="C3" s="28"/>
      <c r="D3" s="28"/>
      <c r="E3" s="29"/>
      <c r="F3" s="27"/>
      <c r="G3" s="27"/>
      <c r="H3" s="28"/>
      <c r="I3" s="28"/>
      <c r="J3" s="28"/>
    </row>
    <row r="4" spans="2:10">
      <c r="B4" s="103" t="s">
        <v>73</v>
      </c>
      <c r="C4" s="103"/>
      <c r="D4" s="103"/>
      <c r="E4" s="103"/>
      <c r="F4" s="103"/>
      <c r="G4" s="31"/>
      <c r="H4" s="31"/>
      <c r="I4" s="31"/>
      <c r="J4" s="28"/>
    </row>
    <row r="5" spans="2:10">
      <c r="B5" s="32" t="s">
        <v>0</v>
      </c>
      <c r="C5" s="103" t="s">
        <v>74</v>
      </c>
      <c r="D5" s="103"/>
      <c r="E5" s="103"/>
      <c r="F5" s="103"/>
      <c r="G5" s="31"/>
      <c r="H5" s="31"/>
      <c r="I5" s="31"/>
      <c r="J5" s="28"/>
    </row>
    <row r="6" spans="2:10">
      <c r="B6" s="32" t="s">
        <v>1</v>
      </c>
      <c r="C6" s="103" t="s">
        <v>75</v>
      </c>
      <c r="D6" s="103"/>
      <c r="E6" s="103"/>
      <c r="F6" s="103"/>
      <c r="G6" s="30"/>
      <c r="H6" s="30"/>
      <c r="I6" s="30"/>
      <c r="J6" s="28"/>
    </row>
    <row r="7" spans="2:10">
      <c r="B7" s="32"/>
      <c r="C7" s="30"/>
      <c r="D7" s="30"/>
      <c r="E7" s="30"/>
      <c r="F7" s="30"/>
      <c r="G7" s="30"/>
      <c r="H7" s="30"/>
      <c r="I7" s="30"/>
      <c r="J7" s="28"/>
    </row>
    <row r="8" spans="2:10">
      <c r="B8" s="28"/>
      <c r="C8" s="28"/>
      <c r="D8" s="28"/>
      <c r="E8" s="33" t="s">
        <v>76</v>
      </c>
      <c r="F8" s="34">
        <v>0.22</v>
      </c>
      <c r="G8" s="28"/>
      <c r="H8" s="28"/>
      <c r="I8" s="28"/>
      <c r="J8" s="28"/>
    </row>
    <row r="9" spans="2:10">
      <c r="B9" s="35"/>
      <c r="C9" s="28"/>
      <c r="D9" s="28"/>
      <c r="E9" s="33" t="s">
        <v>77</v>
      </c>
      <c r="F9" s="34">
        <v>0.1</v>
      </c>
      <c r="G9" s="28"/>
      <c r="H9" s="28"/>
      <c r="I9" s="28"/>
      <c r="J9" s="28"/>
    </row>
    <row r="10" spans="2:10">
      <c r="B10" s="35"/>
      <c r="C10" s="28"/>
      <c r="D10" s="28"/>
      <c r="E10" s="33" t="s">
        <v>78</v>
      </c>
      <c r="F10" s="36">
        <v>6</v>
      </c>
      <c r="G10" s="28"/>
      <c r="H10" s="28"/>
      <c r="I10" s="28"/>
      <c r="J10" s="28"/>
    </row>
    <row r="11" spans="2:10">
      <c r="B11" s="28"/>
      <c r="C11" s="28"/>
      <c r="D11" s="28"/>
      <c r="E11" s="33" t="s">
        <v>79</v>
      </c>
      <c r="F11" s="34">
        <v>0.05</v>
      </c>
      <c r="G11" s="28"/>
      <c r="H11" s="28"/>
      <c r="I11" s="28"/>
      <c r="J11" s="28"/>
    </row>
    <row r="12" spans="2:10">
      <c r="B12" s="35" t="s">
        <v>80</v>
      </c>
      <c r="C12" s="28"/>
      <c r="D12" s="28"/>
      <c r="E12" s="28"/>
      <c r="F12" s="28"/>
      <c r="G12" s="28"/>
      <c r="H12" s="28"/>
      <c r="I12" s="28"/>
      <c r="J12" s="28"/>
    </row>
    <row r="13" spans="2:10">
      <c r="B13" s="28"/>
      <c r="C13" s="28"/>
      <c r="D13" s="28"/>
      <c r="E13" s="28"/>
      <c r="F13" s="28"/>
      <c r="G13" s="28"/>
      <c r="H13" s="28"/>
      <c r="I13" s="28"/>
      <c r="J13" s="28"/>
    </row>
    <row r="14" spans="2:10" ht="51.75" thickBot="1">
      <c r="B14" s="37" t="s">
        <v>81</v>
      </c>
      <c r="C14" s="38" t="s">
        <v>82</v>
      </c>
      <c r="D14" s="39" t="s">
        <v>83</v>
      </c>
      <c r="E14" s="40" t="s">
        <v>84</v>
      </c>
      <c r="F14" s="41" t="s">
        <v>85</v>
      </c>
      <c r="G14" s="41" t="s">
        <v>86</v>
      </c>
      <c r="H14" s="41" t="s">
        <v>87</v>
      </c>
      <c r="I14" s="39" t="s">
        <v>88</v>
      </c>
      <c r="J14" s="28"/>
    </row>
    <row r="15" spans="2:10">
      <c r="B15" s="42">
        <v>537.45000000000005</v>
      </c>
      <c r="C15" s="43">
        <v>3</v>
      </c>
      <c r="D15" s="89">
        <f>B15*C15</f>
        <v>1612.3500000000001</v>
      </c>
      <c r="E15" s="90">
        <f>D15*F8</f>
        <v>354.71700000000004</v>
      </c>
      <c r="F15" s="89">
        <f>D15*F9</f>
        <v>161.23500000000001</v>
      </c>
      <c r="G15" s="67"/>
      <c r="H15" s="89"/>
      <c r="I15" s="67"/>
      <c r="J15" s="28"/>
    </row>
    <row r="16" spans="2:10">
      <c r="B16" s="44">
        <v>364.23</v>
      </c>
      <c r="C16" s="45">
        <v>4</v>
      </c>
      <c r="D16" s="89">
        <f t="shared" ref="D16:D21" si="0">B16*C16</f>
        <v>1456.92</v>
      </c>
      <c r="E16" s="90">
        <f>D16*F8</f>
        <v>320.5224</v>
      </c>
      <c r="F16" s="91">
        <f>D16*F9</f>
        <v>145.69200000000001</v>
      </c>
      <c r="G16" s="68"/>
      <c r="H16" s="89"/>
      <c r="I16" s="68"/>
      <c r="J16" s="28"/>
    </row>
    <row r="17" spans="2:10">
      <c r="B17" s="44">
        <v>435.43</v>
      </c>
      <c r="C17" s="45">
        <v>2</v>
      </c>
      <c r="D17" s="89">
        <f t="shared" si="0"/>
        <v>870.86</v>
      </c>
      <c r="E17" s="90">
        <f>D17*F8</f>
        <v>191.58920000000001</v>
      </c>
      <c r="F17" s="91">
        <f>D17*F9</f>
        <v>87.086000000000013</v>
      </c>
      <c r="G17" s="68"/>
      <c r="H17" s="89"/>
      <c r="I17" s="68"/>
      <c r="J17" s="28"/>
    </row>
    <row r="18" spans="2:10">
      <c r="B18" s="44">
        <v>399.99</v>
      </c>
      <c r="C18" s="45">
        <v>10</v>
      </c>
      <c r="D18" s="89">
        <f t="shared" si="0"/>
        <v>3999.9</v>
      </c>
      <c r="E18" s="90">
        <f>D18*F8</f>
        <v>879.97800000000007</v>
      </c>
      <c r="F18" s="91">
        <f>D18*F9</f>
        <v>399.99</v>
      </c>
      <c r="G18" s="68"/>
      <c r="H18" s="89"/>
      <c r="I18" s="68"/>
      <c r="J18" s="28"/>
    </row>
    <row r="19" spans="2:10">
      <c r="B19" s="44">
        <v>274.5</v>
      </c>
      <c r="C19" s="45">
        <v>8</v>
      </c>
      <c r="D19" s="89">
        <f t="shared" si="0"/>
        <v>2196</v>
      </c>
      <c r="E19" s="90">
        <f>D19*F8</f>
        <v>483.12</v>
      </c>
      <c r="F19" s="91">
        <f>D19*F9</f>
        <v>219.60000000000002</v>
      </c>
      <c r="G19" s="68"/>
      <c r="H19" s="68"/>
      <c r="I19" s="68"/>
      <c r="J19" s="28"/>
    </row>
    <row r="20" spans="2:10">
      <c r="B20" s="44">
        <v>174</v>
      </c>
      <c r="C20" s="45">
        <v>5</v>
      </c>
      <c r="D20" s="89">
        <f t="shared" si="0"/>
        <v>870</v>
      </c>
      <c r="E20" s="90">
        <f>D20*F8</f>
        <v>191.4</v>
      </c>
      <c r="F20" s="91">
        <f>D20*F9</f>
        <v>87</v>
      </c>
      <c r="G20" s="68"/>
      <c r="H20" s="68"/>
      <c r="I20" s="68"/>
      <c r="J20" s="28"/>
    </row>
    <row r="21" spans="2:10">
      <c r="B21" s="44">
        <v>99</v>
      </c>
      <c r="C21" s="45">
        <v>2</v>
      </c>
      <c r="D21" s="89">
        <f t="shared" si="0"/>
        <v>198</v>
      </c>
      <c r="E21" s="90">
        <f>D21*F8</f>
        <v>43.56</v>
      </c>
      <c r="F21" s="91">
        <f>D21*F9</f>
        <v>19.8</v>
      </c>
      <c r="G21" s="68"/>
      <c r="H21" s="68"/>
      <c r="I21" s="68"/>
      <c r="J21" s="28"/>
    </row>
    <row r="22" spans="2:10">
      <c r="B22" s="28"/>
      <c r="C22" s="28"/>
      <c r="D22" s="80" t="s">
        <v>89</v>
      </c>
      <c r="E22" s="80" t="s">
        <v>90</v>
      </c>
      <c r="F22" s="80" t="s">
        <v>89</v>
      </c>
      <c r="G22" s="80" t="s">
        <v>90</v>
      </c>
      <c r="H22" s="80" t="s">
        <v>135</v>
      </c>
      <c r="I22" s="80" t="s">
        <v>135</v>
      </c>
      <c r="J22" s="28"/>
    </row>
    <row r="23" spans="2:10">
      <c r="B23" s="27"/>
      <c r="C23" s="28"/>
      <c r="D23" s="28"/>
      <c r="E23" s="27"/>
      <c r="F23" s="27"/>
      <c r="G23" s="27"/>
      <c r="H23" s="28"/>
      <c r="I23" s="28"/>
      <c r="J23" s="28"/>
    </row>
    <row r="24" spans="2:10">
      <c r="B24" s="35"/>
      <c r="C24" s="28"/>
      <c r="D24" s="28"/>
      <c r="E24" s="28"/>
      <c r="F24" s="28"/>
      <c r="G24" s="28"/>
      <c r="H24" s="28"/>
      <c r="I24" s="28"/>
      <c r="J24" s="28"/>
    </row>
    <row r="25" spans="2:10">
      <c r="B25" s="28"/>
      <c r="C25" s="28"/>
      <c r="D25" s="28"/>
      <c r="E25" s="28"/>
      <c r="F25" s="28"/>
      <c r="G25" s="28"/>
      <c r="H25" s="28"/>
      <c r="I25" s="28"/>
      <c r="J25" s="28"/>
    </row>
  </sheetData>
  <mergeCells count="3">
    <mergeCell ref="C5:F5"/>
    <mergeCell ref="C6:F6"/>
    <mergeCell ref="B4:F4"/>
  </mergeCells>
  <phoneticPr fontId="19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4"/>
  <sheetViews>
    <sheetView topLeftCell="B10" workbookViewId="0">
      <selection activeCell="D2" sqref="D2:D22"/>
    </sheetView>
  </sheetViews>
  <sheetFormatPr defaultRowHeight="12.75"/>
  <cols>
    <col min="1" max="1" width="13.140625" customWidth="1"/>
    <col min="2" max="2" width="32.140625" customWidth="1"/>
    <col min="3" max="3" width="18.7109375" customWidth="1"/>
    <col min="4" max="4" width="17" customWidth="1"/>
  </cols>
  <sheetData>
    <row r="1" spans="1:16" ht="45">
      <c r="A1" s="69" t="s">
        <v>100</v>
      </c>
      <c r="B1" s="69" t="s">
        <v>101</v>
      </c>
      <c r="C1" s="70" t="s">
        <v>130</v>
      </c>
      <c r="D1" s="70" t="s">
        <v>131</v>
      </c>
    </row>
    <row r="2" spans="1:16" ht="15.75">
      <c r="A2" s="71">
        <v>1</v>
      </c>
      <c r="B2" s="72" t="s">
        <v>102</v>
      </c>
      <c r="C2" s="73">
        <v>25000</v>
      </c>
      <c r="D2" s="93">
        <f>C2/C23</f>
        <v>8.7015238108497567E-2</v>
      </c>
      <c r="G2" s="74" t="s">
        <v>91</v>
      </c>
    </row>
    <row r="3" spans="1:16" ht="15.75">
      <c r="A3" s="71">
        <v>2</v>
      </c>
      <c r="B3" s="72" t="s">
        <v>103</v>
      </c>
      <c r="C3" s="75">
        <v>5100</v>
      </c>
      <c r="D3" s="93">
        <f>C3/C23</f>
        <v>1.7751108574133503E-2</v>
      </c>
      <c r="F3" s="76" t="s">
        <v>104</v>
      </c>
      <c r="G3" s="74" t="s">
        <v>105</v>
      </c>
    </row>
    <row r="4" spans="1:16" ht="15.75">
      <c r="A4" s="71">
        <v>3</v>
      </c>
      <c r="B4" s="72" t="s">
        <v>106</v>
      </c>
      <c r="C4" s="75">
        <v>7600</v>
      </c>
      <c r="D4" s="93">
        <f>C4/C23</f>
        <v>2.6452632384983257E-2</v>
      </c>
      <c r="F4" s="76" t="s">
        <v>107</v>
      </c>
      <c r="G4" s="74" t="s">
        <v>108</v>
      </c>
      <c r="P4" s="74" t="s">
        <v>132</v>
      </c>
    </row>
    <row r="5" spans="1:16" ht="15.75">
      <c r="A5" s="71">
        <v>4</v>
      </c>
      <c r="B5" s="72" t="s">
        <v>109</v>
      </c>
      <c r="C5" s="75">
        <v>3800</v>
      </c>
      <c r="D5" s="93">
        <f>C5/C23</f>
        <v>1.3226316192491629E-2</v>
      </c>
      <c r="F5" s="76" t="s">
        <v>110</v>
      </c>
      <c r="G5" s="74" t="s">
        <v>111</v>
      </c>
      <c r="P5" s="74" t="s">
        <v>133</v>
      </c>
    </row>
    <row r="6" spans="1:16" ht="15.75">
      <c r="A6" s="71">
        <v>5</v>
      </c>
      <c r="B6" s="72" t="s">
        <v>112</v>
      </c>
      <c r="C6" s="75">
        <v>5600</v>
      </c>
      <c r="D6" s="93">
        <f>C6/C23</f>
        <v>1.9491413336303453E-2</v>
      </c>
    </row>
    <row r="7" spans="1:16" ht="15.75">
      <c r="A7" s="71">
        <v>6</v>
      </c>
      <c r="B7" s="72" t="s">
        <v>113</v>
      </c>
      <c r="C7" s="75">
        <v>3700</v>
      </c>
      <c r="D7" s="93">
        <f>C7/C23</f>
        <v>1.2878255240057639E-2</v>
      </c>
    </row>
    <row r="8" spans="1:16" ht="15.75">
      <c r="A8" s="71">
        <v>7</v>
      </c>
      <c r="B8" s="72" t="s">
        <v>114</v>
      </c>
      <c r="C8" s="75">
        <v>14130</v>
      </c>
      <c r="D8" s="93">
        <f>C8/C23</f>
        <v>4.9181012578922823E-2</v>
      </c>
    </row>
    <row r="9" spans="1:16" ht="15.75">
      <c r="A9" s="71">
        <v>8</v>
      </c>
      <c r="B9" s="72" t="s">
        <v>115</v>
      </c>
      <c r="C9" s="75">
        <v>19500</v>
      </c>
      <c r="D9" s="93">
        <f>C9/C23</f>
        <v>6.78718857246281E-2</v>
      </c>
    </row>
    <row r="10" spans="1:16" ht="15.75">
      <c r="A10" s="71">
        <v>9</v>
      </c>
      <c r="B10" s="72" t="s">
        <v>116</v>
      </c>
      <c r="C10" s="75">
        <v>1200</v>
      </c>
      <c r="D10" s="93">
        <f>C10/C23</f>
        <v>4.1767314292078831E-3</v>
      </c>
    </row>
    <row r="11" spans="1:16" ht="15.75">
      <c r="A11" s="71">
        <v>10</v>
      </c>
      <c r="B11" s="72" t="s">
        <v>117</v>
      </c>
      <c r="C11" s="75">
        <v>3350</v>
      </c>
      <c r="D11" s="93">
        <f>C11/C23</f>
        <v>1.1660041906538673E-2</v>
      </c>
    </row>
    <row r="12" spans="1:16" ht="15.75">
      <c r="A12" s="71">
        <v>11</v>
      </c>
      <c r="B12" s="72" t="s">
        <v>118</v>
      </c>
      <c r="C12" s="75">
        <v>5482</v>
      </c>
      <c r="D12" s="93">
        <f>C12/C23</f>
        <v>1.9080701412431345E-2</v>
      </c>
    </row>
    <row r="13" spans="1:16" ht="15.75">
      <c r="A13" s="71">
        <v>12</v>
      </c>
      <c r="B13" s="72" t="s">
        <v>119</v>
      </c>
      <c r="C13" s="75">
        <v>7924</v>
      </c>
      <c r="D13" s="93">
        <f>C13/C23</f>
        <v>2.7580349870869388E-2</v>
      </c>
    </row>
    <row r="14" spans="1:16" ht="15.75">
      <c r="A14" s="71">
        <v>13</v>
      </c>
      <c r="B14" s="72" t="s">
        <v>120</v>
      </c>
      <c r="C14" s="75">
        <v>18904</v>
      </c>
      <c r="D14" s="93">
        <f>C14/C23</f>
        <v>6.579744244812151E-2</v>
      </c>
    </row>
    <row r="15" spans="1:16" ht="15.75">
      <c r="A15" s="71">
        <v>14</v>
      </c>
      <c r="B15" s="72" t="s">
        <v>121</v>
      </c>
      <c r="C15" s="75">
        <v>12950</v>
      </c>
      <c r="D15" s="93">
        <f>C15/C23</f>
        <v>4.5073893340201739E-2</v>
      </c>
    </row>
    <row r="16" spans="1:16" ht="15.75">
      <c r="A16" s="71">
        <v>15</v>
      </c>
      <c r="B16" s="72" t="s">
        <v>122</v>
      </c>
      <c r="C16" s="75">
        <v>13553</v>
      </c>
      <c r="D16" s="93">
        <f>C16/C23</f>
        <v>4.7172700883378695E-2</v>
      </c>
    </row>
    <row r="17" spans="1:5" ht="15.75">
      <c r="A17" s="71">
        <v>16</v>
      </c>
      <c r="B17" s="72" t="s">
        <v>123</v>
      </c>
      <c r="C17" s="75">
        <v>15917</v>
      </c>
      <c r="D17" s="93">
        <f>C17/C23</f>
        <v>5.5400861798918226E-2</v>
      </c>
    </row>
    <row r="18" spans="1:5" ht="15.75">
      <c r="A18" s="71">
        <v>17</v>
      </c>
      <c r="B18" s="72" t="s">
        <v>124</v>
      </c>
      <c r="C18" s="75">
        <v>17196</v>
      </c>
      <c r="D18" s="93">
        <f>C18/C23</f>
        <v>5.9852561380548959E-2</v>
      </c>
    </row>
    <row r="19" spans="1:5" ht="15.75">
      <c r="A19" s="71">
        <v>18</v>
      </c>
      <c r="B19" s="72" t="s">
        <v>125</v>
      </c>
      <c r="C19" s="75">
        <v>27639</v>
      </c>
      <c r="D19" s="93">
        <f>C19/C23</f>
        <v>9.6200566643230567E-2</v>
      </c>
    </row>
    <row r="20" spans="1:5" ht="15.75">
      <c r="A20" s="71">
        <v>19</v>
      </c>
      <c r="B20" s="72" t="s">
        <v>126</v>
      </c>
      <c r="C20" s="75">
        <v>14000</v>
      </c>
      <c r="D20" s="93">
        <f>C20/C23</f>
        <v>4.8728533340758634E-2</v>
      </c>
    </row>
    <row r="21" spans="1:5" ht="15.75">
      <c r="A21" s="71">
        <v>20</v>
      </c>
      <c r="B21" s="72" t="s">
        <v>127</v>
      </c>
      <c r="C21" s="75">
        <v>12961</v>
      </c>
      <c r="D21" s="93">
        <f>C21/C23</f>
        <v>4.5112180044969474E-2</v>
      </c>
    </row>
    <row r="22" spans="1:5" ht="15.75">
      <c r="A22" s="71">
        <v>21</v>
      </c>
      <c r="B22" s="72" t="s">
        <v>128</v>
      </c>
      <c r="C22" s="77">
        <v>51800</v>
      </c>
      <c r="D22" s="93">
        <f>C22/C23</f>
        <v>0.18029557336080695</v>
      </c>
    </row>
    <row r="23" spans="1:5" ht="15">
      <c r="B23" s="78" t="s">
        <v>134</v>
      </c>
      <c r="C23" s="92">
        <f>SUM(C2:C22)</f>
        <v>287306</v>
      </c>
      <c r="D23" s="93">
        <f>C23/C23</f>
        <v>1</v>
      </c>
      <c r="E23" s="79" t="s">
        <v>129</v>
      </c>
    </row>
    <row r="24" spans="1:5">
      <c r="D24" s="79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Zadatak_1</vt:lpstr>
      <vt:lpstr>Zadatak_2</vt:lpstr>
      <vt:lpstr>Zadatak_3</vt:lpstr>
      <vt:lpstr>Zadatak_4</vt:lpstr>
    </vt:vector>
  </TitlesOfParts>
  <Company>Veleučilište u Rijeci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vedran pintarić</cp:lastModifiedBy>
  <dcterms:created xsi:type="dcterms:W3CDTF">2008-12-05T15:24:15Z</dcterms:created>
  <dcterms:modified xsi:type="dcterms:W3CDTF">2014-06-02T15:56:42Z</dcterms:modified>
</cp:coreProperties>
</file>