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 activeTab="4"/>
  </bookViews>
  <sheets>
    <sheet name="zadatak_1" sheetId="8" r:id="rId1"/>
    <sheet name="Zadatak_2" sheetId="10" r:id="rId2"/>
    <sheet name="Zadatak_3" sheetId="11" r:id="rId3"/>
    <sheet name="Zadatak_4" sheetId="12" r:id="rId4"/>
    <sheet name="Zadatak_5" sheetId="14" r:id="rId5"/>
  </sheets>
  <calcPr calcId="124519"/>
</workbook>
</file>

<file path=xl/calcChain.xml><?xml version="1.0" encoding="utf-8"?>
<calcChain xmlns="http://schemas.openxmlformats.org/spreadsheetml/2006/main">
  <c r="D3" i="1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"/>
  <c r="C23"/>
  <c r="I28" i="12"/>
  <c r="J28"/>
  <c r="H28"/>
  <c r="J27"/>
  <c r="I27"/>
  <c r="H27"/>
  <c r="G29"/>
  <c r="D29"/>
  <c r="E29"/>
  <c r="F29"/>
  <c r="C29"/>
  <c r="D28"/>
  <c r="E28"/>
  <c r="F28"/>
  <c r="G28"/>
  <c r="C28"/>
  <c r="G27"/>
  <c r="F27"/>
  <c r="E27"/>
  <c r="D27"/>
  <c r="C2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E46" i="11"/>
  <c r="E37"/>
  <c r="E38"/>
  <c r="E39"/>
  <c r="E40"/>
  <c r="E41"/>
  <c r="E42"/>
  <c r="E43"/>
  <c r="E44"/>
  <c r="E45"/>
  <c r="E36"/>
  <c r="D37"/>
  <c r="D38"/>
  <c r="D39"/>
  <c r="D40"/>
  <c r="D41"/>
  <c r="D42"/>
  <c r="D43"/>
  <c r="D44"/>
  <c r="D45"/>
  <c r="D46"/>
  <c r="D36"/>
  <c r="C37"/>
  <c r="C38"/>
  <c r="C39"/>
  <c r="C40"/>
  <c r="C41"/>
  <c r="C42"/>
  <c r="C43"/>
  <c r="C44"/>
  <c r="C45"/>
  <c r="C46"/>
  <c r="C36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F2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10"/>
  <c r="E15" i="10"/>
  <c r="E14"/>
  <c r="D7"/>
  <c r="D8"/>
  <c r="D9"/>
  <c r="D10"/>
  <c r="D11"/>
  <c r="D12"/>
  <c r="D6"/>
  <c r="C12"/>
  <c r="C7"/>
  <c r="C8"/>
  <c r="C9"/>
  <c r="C10"/>
  <c r="C11"/>
  <c r="C6"/>
  <c r="G6" i="8"/>
  <c r="G7"/>
  <c r="G8"/>
  <c r="G9"/>
  <c r="G10"/>
  <c r="G11"/>
  <c r="G12"/>
  <c r="G5"/>
  <c r="F6"/>
  <c r="F7"/>
  <c r="F8"/>
  <c r="F9"/>
  <c r="F10"/>
  <c r="F11"/>
  <c r="F12"/>
  <c r="F5"/>
  <c r="E7"/>
  <c r="E6"/>
  <c r="E8"/>
  <c r="E9"/>
  <c r="E10"/>
  <c r="E11"/>
  <c r="E12"/>
  <c r="E5"/>
</calcChain>
</file>

<file path=xl/sharedStrings.xml><?xml version="1.0" encoding="utf-8"?>
<sst xmlns="http://schemas.openxmlformats.org/spreadsheetml/2006/main" count="165" uniqueCount="141">
  <si>
    <t>matična ploča</t>
  </si>
  <si>
    <t>monitor</t>
  </si>
  <si>
    <t>miš</t>
  </si>
  <si>
    <t>Narudžba robe - veleprodaja</t>
  </si>
  <si>
    <t>Artkal</t>
  </si>
  <si>
    <t>količina</t>
  </si>
  <si>
    <t>cijena 1</t>
  </si>
  <si>
    <t>cijena 2</t>
  </si>
  <si>
    <t>cijena 3</t>
  </si>
  <si>
    <t>UKUPNO</t>
  </si>
  <si>
    <t>DVD</t>
  </si>
  <si>
    <t>USB ključić</t>
  </si>
  <si>
    <t>baterija</t>
  </si>
  <si>
    <t>tastatura</t>
  </si>
  <si>
    <t>pisač</t>
  </si>
  <si>
    <t>r</t>
  </si>
  <si>
    <t>Površina</t>
  </si>
  <si>
    <t>Opseg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</si>
  <si>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</si>
  <si>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</si>
  <si>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</si>
  <si>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</si>
  <si>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</si>
  <si>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</si>
  <si>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</si>
  <si>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</si>
  <si>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</si>
  <si>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</si>
  <si>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</si>
  <si>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</si>
  <si>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</si>
  <si>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</si>
  <si>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</si>
  <si>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</si>
  <si>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</si>
  <si>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</si>
  <si>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</si>
  <si>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</si>
  <si>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</si>
  <si>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</si>
  <si>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</si>
  <si>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</si>
  <si>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</si>
  <si>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</si>
  <si>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</si>
  <si>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</si>
  <si>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</si>
  <si>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</si>
  <si>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</si>
  <si>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</si>
  <si>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</si>
  <si>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</si>
  <si>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</si>
  <si>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</si>
  <si>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</si>
  <si>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</si>
  <si>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</si>
  <si>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</si>
  <si>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</si>
  <si>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</si>
  <si>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</si>
  <si>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</si>
  <si>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</si>
  <si>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</si>
  <si>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</si>
  <si>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</si>
  <si>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</si>
  <si>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</si>
  <si>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</si>
  <si>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</si>
  <si>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</si>
  <si>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</si>
  <si>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</si>
  <si>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</si>
  <si>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</si>
  <si>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</si>
  <si>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</si>
  <si>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</si>
  <si>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</si>
  <si>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</si>
  <si>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</si>
  <si>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</si>
  <si>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</si>
  <si>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</si>
  <si>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</si>
  <si>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</si>
  <si>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</si>
  <si>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</si>
  <si>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ZADATAK 3: U stupcu UKUPNO izračunajte tako da pomnožite  količinu s CIJENOM 1</t>
  </si>
  <si>
    <t>ZADATAK 1: U stupcu cijena 2 izračunajte cijenu tako da cijenu 1 uvećate za 10%</t>
  </si>
  <si>
    <t>ZADATAK 2: U stupcu cijena 3 izračunajte cijenu tako da cijenu 1 smanjite za 20%</t>
  </si>
  <si>
    <t>Najmanja površina kruga je:</t>
  </si>
  <si>
    <t>Najveći opseg kruga je:</t>
  </si>
  <si>
    <t>Izračunajte koristeći formule brojčane vrijednosti u plavim poljima.</t>
  </si>
  <si>
    <t>(2 boda)</t>
  </si>
  <si>
    <t>(3 boda)</t>
  </si>
  <si>
    <t>Zadan je polumjer kruga r. Potrebno je izračunati njegov opseg i površinu.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</si>
  <si>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</si>
  <si>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</si>
  <si>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</si>
  <si>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</si>
  <si>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</si>
  <si>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</si>
  <si>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</si>
  <si>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</si>
  <si>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</si>
  <si>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Ukupno
 učenika 2005/06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</si>
  <si>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</si>
  <si>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</si>
  <si>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</si>
  <si>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</si>
  <si>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</si>
  <si>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</si>
  <si>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</si>
  <si>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</si>
  <si>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</si>
  <si>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</si>
  <si>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</si>
  <si>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</si>
  <si>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</si>
  <si>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</si>
  <si>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</si>
  <si>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</si>
  <si>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</si>
  <si>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</si>
  <si>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</si>
  <si>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</si>
  <si>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</si>
  <si>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UKUPNO UČENIKA:</t>
  </si>
  <si>
    <t>Postotak u ukupnom broju učenika u RH</t>
  </si>
  <si>
    <t>Naziv županije</t>
  </si>
  <si>
    <t>Ispuniti dijelove tablice označene plavom bojom</t>
  </si>
  <si>
    <t>1.</t>
  </si>
  <si>
    <t>2.</t>
  </si>
  <si>
    <t>3.</t>
  </si>
  <si>
    <t>Napraviti 3D stupčasti grafički prikaz podataka iz tablice sa pripadajućom podatkovnom tablicom.</t>
  </si>
  <si>
    <t>(15 bodova)</t>
  </si>
  <si>
    <t>Napraviti "Pie chart" grafički prikaz podataka iz tablice (postotci, stupac D)</t>
  </si>
  <si>
    <t>(5 boda)</t>
  </si>
  <si>
    <t>(10 bodova)</t>
  </si>
  <si>
    <t>Broj Županije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</si>
</sst>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_-&quot;kn&quot;\ * #,##0.00_-;\-&quot;kn&quot;\ * #,##0.00_-;_-&quot;kn&quot;\ * &quot;-&quot;??_-;_-@_-"/>
    <numFmt numFmtId="166" formatCode="_-* #,##0.00\ [$€-1]_-;\-* #,##0.00\ [$€-1]_-;_-* &quot;-&quot;??\ [$€-1]_-;_-@_-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6" fillId="0" borderId="0"/>
  </cellStyleXfs>
  <cellXfs count="96">
    <xf numFmtId="0" fontId="0" fillId="0" borderId="0" xfId="0"/>
    <xf numFmtId="0" fontId="0" fillId="0" borderId="10" xfId="0" applyBorder="1"/>
    <xf numFmtId="0" fontId="20" fillId="0" borderId="0" xfId="0" applyFont="1"/>
    <xf numFmtId="0" fontId="0" fillId="0" borderId="0" xfId="0" applyAlignment="1">
      <alignment horizontal="center"/>
    </xf>
    <xf numFmtId="0" fontId="20" fillId="26" borderId="18" xfId="0" applyFont="1" applyFill="1" applyBorder="1"/>
    <xf numFmtId="0" fontId="20" fillId="26" borderId="19" xfId="0" applyFont="1" applyFill="1" applyBorder="1"/>
    <xf numFmtId="0" fontId="20" fillId="26" borderId="20" xfId="0" applyFont="1" applyFill="1" applyBorder="1"/>
    <xf numFmtId="0" fontId="0" fillId="27" borderId="21" xfId="0" applyFill="1" applyBorder="1"/>
    <xf numFmtId="0" fontId="0" fillId="27" borderId="10" xfId="0" applyFill="1" applyBorder="1"/>
    <xf numFmtId="164" fontId="0" fillId="27" borderId="10" xfId="0" applyNumberFormat="1" applyFill="1" applyBorder="1"/>
    <xf numFmtId="0" fontId="0" fillId="27" borderId="22" xfId="0" applyFill="1" applyBorder="1"/>
    <xf numFmtId="0" fontId="0" fillId="27" borderId="15" xfId="0" applyFill="1" applyBorder="1"/>
    <xf numFmtId="164" fontId="0" fillId="27" borderId="15" xfId="0" applyNumberFormat="1" applyFill="1" applyBorder="1"/>
    <xf numFmtId="0" fontId="22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3" fillId="0" borderId="10" xfId="0" applyFont="1" applyBorder="1"/>
    <xf numFmtId="0" fontId="20" fillId="0" borderId="0" xfId="0" applyFont="1" applyAlignment="1"/>
    <xf numFmtId="0" fontId="20" fillId="28" borderId="23" xfId="0" applyFont="1" applyFill="1" applyBorder="1"/>
    <xf numFmtId="164" fontId="0" fillId="28" borderId="24" xfId="0" applyNumberFormat="1" applyFill="1" applyBorder="1"/>
    <xf numFmtId="164" fontId="0" fillId="0" borderId="10" xfId="0" applyNumberFormat="1" applyBorder="1"/>
    <xf numFmtId="0" fontId="0" fillId="29" borderId="25" xfId="0" applyFill="1" applyBorder="1"/>
    <xf numFmtId="9" fontId="1" fillId="29" borderId="10" xfId="38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23" xfId="0" applyFill="1" applyBorder="1"/>
    <xf numFmtId="0" fontId="0" fillId="29" borderId="26" xfId="0" applyFill="1" applyBorder="1"/>
    <xf numFmtId="0" fontId="0" fillId="29" borderId="17" xfId="0" applyFill="1" applyBorder="1"/>
    <xf numFmtId="0" fontId="20" fillId="30" borderId="27" xfId="0" applyFont="1" applyFill="1" applyBorder="1" applyAlignment="1">
      <alignment horizontal="center" vertical="center"/>
    </xf>
    <xf numFmtId="0" fontId="20" fillId="30" borderId="29" xfId="0" applyFont="1" applyFill="1" applyBorder="1" applyAlignment="1">
      <alignment horizontal="center" wrapText="1"/>
    </xf>
    <xf numFmtId="0" fontId="20" fillId="30" borderId="28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vertical="center"/>
    </xf>
    <xf numFmtId="9" fontId="1" fillId="25" borderId="12" xfId="38" applyFont="1" applyFill="1" applyBorder="1" applyAlignment="1">
      <alignment horizontal="center"/>
    </xf>
    <xf numFmtId="9" fontId="1" fillId="25" borderId="31" xfId="38" applyFont="1" applyFill="1" applyBorder="1" applyAlignment="1">
      <alignment horizontal="center"/>
    </xf>
    <xf numFmtId="9" fontId="1" fillId="25" borderId="10" xfId="38" applyFont="1" applyFill="1" applyBorder="1" applyAlignment="1">
      <alignment horizontal="center"/>
    </xf>
    <xf numFmtId="9" fontId="1" fillId="25" borderId="32" xfId="38" applyFont="1" applyFill="1" applyBorder="1" applyAlignment="1">
      <alignment horizontal="center"/>
    </xf>
    <xf numFmtId="9" fontId="1" fillId="25" borderId="11" xfId="38" applyFont="1" applyFill="1" applyBorder="1" applyAlignment="1">
      <alignment horizontal="center"/>
    </xf>
    <xf numFmtId="9" fontId="1" fillId="25" borderId="33" xfId="38" applyFont="1" applyFill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3" fillId="31" borderId="10" xfId="0" applyFont="1" applyFill="1" applyBorder="1"/>
    <xf numFmtId="0" fontId="0" fillId="31" borderId="10" xfId="0" applyFill="1" applyBorder="1"/>
    <xf numFmtId="0" fontId="0" fillId="0" borderId="0" xfId="0" applyAlignment="1">
      <alignment horizontal="center" vertical="center"/>
    </xf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5" fillId="0" borderId="16" xfId="0" applyFont="1" applyBorder="1"/>
    <xf numFmtId="0" fontId="25" fillId="0" borderId="0" xfId="0" applyFont="1" applyBorder="1"/>
    <xf numFmtId="0" fontId="25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0" fillId="32" borderId="28" xfId="0" applyFont="1" applyFill="1" applyBorder="1" applyAlignment="1">
      <alignment horizontal="center" vertical="center"/>
    </xf>
    <xf numFmtId="0" fontId="20" fillId="32" borderId="30" xfId="0" applyFont="1" applyFill="1" applyBorder="1" applyAlignment="1">
      <alignment horizontal="center" wrapText="1"/>
    </xf>
    <xf numFmtId="0" fontId="20" fillId="33" borderId="28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7" fillId="34" borderId="39" xfId="45" applyFont="1" applyFill="1" applyBorder="1" applyAlignment="1">
      <alignment horizontal="center" vertical="center"/>
    </xf>
    <xf numFmtId="0" fontId="27" fillId="34" borderId="39" xfId="45" applyFont="1" applyFill="1" applyBorder="1" applyAlignment="1">
      <alignment horizontal="center" vertical="center" wrapText="1"/>
    </xf>
    <xf numFmtId="0" fontId="28" fillId="0" borderId="40" xfId="45" applyFont="1" applyBorder="1" applyAlignment="1">
      <alignment horizontal="center"/>
    </xf>
    <xf numFmtId="0" fontId="29" fillId="0" borderId="40" xfId="45" applyFont="1" applyBorder="1"/>
    <xf numFmtId="0" fontId="1" fillId="0" borderId="0" xfId="0" applyFont="1"/>
    <xf numFmtId="1" fontId="30" fillId="0" borderId="41" xfId="45" applyNumberFormat="1" applyFont="1" applyFill="1" applyBorder="1" applyAlignment="1">
      <alignment horizontal="right" vertical="center"/>
    </xf>
    <xf numFmtId="0" fontId="30" fillId="0" borderId="41" xfId="45" applyFont="1" applyBorder="1"/>
    <xf numFmtId="0" fontId="29" fillId="0" borderId="42" xfId="45" applyFont="1" applyFill="1" applyBorder="1"/>
    <xf numFmtId="0" fontId="30" fillId="0" borderId="43" xfId="45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31" borderId="14" xfId="0" applyNumberFormat="1" applyFill="1" applyBorder="1"/>
    <xf numFmtId="0" fontId="20" fillId="31" borderId="10" xfId="0" applyFont="1" applyFill="1" applyBorder="1"/>
    <xf numFmtId="166" fontId="0" fillId="31" borderId="10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9" fontId="0" fillId="31" borderId="34" xfId="0" applyNumberFormat="1" applyFill="1" applyBorder="1"/>
    <xf numFmtId="9" fontId="0" fillId="31" borderId="37" xfId="0" applyNumberFormat="1" applyFill="1" applyBorder="1"/>
    <xf numFmtId="9" fontId="0" fillId="31" borderId="12" xfId="0" applyNumberFormat="1" applyFill="1" applyBorder="1"/>
    <xf numFmtId="0" fontId="20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25" borderId="23" xfId="0" applyFont="1" applyFill="1" applyBorder="1" applyAlignment="1">
      <alignment horizontal="center"/>
    </xf>
    <xf numFmtId="0" fontId="20" fillId="25" borderId="26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4" fillId="25" borderId="23" xfId="0" applyFont="1" applyFill="1" applyBorder="1" applyAlignment="1">
      <alignment horizontal="center"/>
    </xf>
    <xf numFmtId="0" fontId="24" fillId="25" borderId="26" xfId="0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  <xf numFmtId="1" fontId="0" fillId="31" borderId="10" xfId="0" applyNumberFormat="1" applyFill="1" applyBorder="1"/>
    <xf numFmtId="1" fontId="0" fillId="0" borderId="0" xfId="0" applyNumberFormat="1"/>
    <xf numFmtId="9" fontId="0" fillId="0" borderId="0" xfId="0" applyNumberFormat="1"/>
    <xf numFmtId="9" fontId="0" fillId="31" borderId="35" xfId="0" applyNumberFormat="1" applyFill="1" applyBorder="1"/>
    <xf numFmtId="9" fontId="0" fillId="31" borderId="36" xfId="0" applyNumberFormat="1" applyFill="1" applyBorder="1"/>
    <xf numFmtId="9" fontId="0" fillId="31" borderId="38" xfId="0" applyNumberFormat="1" applyFill="1" applyBorder="1"/>
  </cellXfs>
  <cellStyles count="46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5"/>
    <cellStyle name="Postotak" xfId="38" builtinId="5"/>
    <cellStyle name="Povezana ćelija" xfId="39" builtinId="24" customBuiltin="1"/>
    <cellStyle name="Provjera ćelije" xfId="40" builtinId="23" customBuiltin="1"/>
    <cellStyle name="Tekst objašnjenja" xfId="41" builtinId="53" customBuiltin="1"/>
    <cellStyle name="Tekst upozorenja" xfId="42" builtinId="11" customBuiltin="1"/>
    <cellStyle name="Ukupni zbroj" xfId="43" builtinId="25" customBuiltin="1"/>
    <cellStyle name="Unos" xfId="44" builtinId="20" customBuiltin="1"/>
  </cellStyles>
  <dxfs count="0"/>
  <tableStyles count="0" defaultTableStyle="TableStyleMedium9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Zadatak_5!$D$2:$D$22</c:f>
              <c:numCache>
                <c:formatCode>General</c:formatCode>
                <c:ptCount val="21"/>
                <c:pt idx="0">
                  <c:v>3.8975295942024535E-2</c:v>
                </c:pt>
                <c:pt idx="1">
                  <c:v>3.9658534338487046E-2</c:v>
                </c:pt>
                <c:pt idx="2">
                  <c:v>3.5866177396324334E-2</c:v>
                </c:pt>
                <c:pt idx="3">
                  <c:v>2.9156622806344137E-2</c:v>
                </c:pt>
                <c:pt idx="4">
                  <c:v>4.3197555695444569E-2</c:v>
                </c:pt>
                <c:pt idx="5">
                  <c:v>2.8580860112695953E-2</c:v>
                </c:pt>
                <c:pt idx="6">
                  <c:v>3.1705332330226772E-2</c:v>
                </c:pt>
                <c:pt idx="7">
                  <c:v>6.9490718705378388E-2</c:v>
                </c:pt>
                <c:pt idx="8">
                  <c:v>9.9338256744100351E-3</c:v>
                </c:pt>
                <c:pt idx="9">
                  <c:v>2.6078211604305169E-2</c:v>
                </c:pt>
                <c:pt idx="10">
                  <c:v>1.90539067417973E-2</c:v>
                </c:pt>
                <c:pt idx="11">
                  <c:v>3.7800740046982237E-2</c:v>
                </c:pt>
                <c:pt idx="12">
                  <c:v>3.7647203328676056E-2</c:v>
                </c:pt>
                <c:pt idx="13">
                  <c:v>8.4061353272635156E-2</c:v>
                </c:pt>
                <c:pt idx="14">
                  <c:v>2.7275798007093396E-2</c:v>
                </c:pt>
                <c:pt idx="15">
                  <c:v>4.542383811088422E-2</c:v>
                </c:pt>
                <c:pt idx="16">
                  <c:v>0.11665719856903778</c:v>
                </c:pt>
                <c:pt idx="17">
                  <c:v>5.8643349557046566E-2</c:v>
                </c:pt>
                <c:pt idx="18">
                  <c:v>3.0707343661236584E-2</c:v>
                </c:pt>
                <c:pt idx="19">
                  <c:v>2.2731111145230382E-2</c:v>
                </c:pt>
                <c:pt idx="20">
                  <c:v>0.16735502295373939</c:v>
                </c:pt>
              </c:numCache>
            </c:numRef>
          </c:val>
        </c:ser>
        <c:shape val="box"/>
        <c:axId val="69991040"/>
        <c:axId val="82559360"/>
        <c:axId val="0"/>
      </c:bar3DChart>
      <c:catAx>
        <c:axId val="69991040"/>
        <c:scaling>
          <c:orientation val="minMax"/>
        </c:scaling>
        <c:axPos val="b"/>
        <c:tickLblPos val="nextTo"/>
        <c:crossAx val="82559360"/>
        <c:crosses val="autoZero"/>
        <c:auto val="1"/>
        <c:lblAlgn val="ctr"/>
        <c:lblOffset val="100"/>
      </c:catAx>
      <c:valAx>
        <c:axId val="82559360"/>
        <c:scaling>
          <c:orientation val="minMax"/>
        </c:scaling>
        <c:axPos val="l"/>
        <c:majorGridlines/>
        <c:numFmt formatCode="0" sourceLinked="1"/>
        <c:tickLblPos val="nextTo"/>
        <c:crossAx val="69991040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val>
            <c:numRef>
              <c:f>Zadatak_5!$D$2:$D$22</c:f>
              <c:numCache>
                <c:formatCode>General</c:formatCode>
                <c:ptCount val="21"/>
                <c:pt idx="0">
                  <c:v>3.8975295942024535E-2</c:v>
                </c:pt>
                <c:pt idx="1">
                  <c:v>3.9658534338487046E-2</c:v>
                </c:pt>
                <c:pt idx="2">
                  <c:v>3.5866177396324334E-2</c:v>
                </c:pt>
                <c:pt idx="3">
                  <c:v>2.9156622806344137E-2</c:v>
                </c:pt>
                <c:pt idx="4">
                  <c:v>4.3197555695444569E-2</c:v>
                </c:pt>
                <c:pt idx="5">
                  <c:v>2.8580860112695953E-2</c:v>
                </c:pt>
                <c:pt idx="6">
                  <c:v>3.1705332330226772E-2</c:v>
                </c:pt>
                <c:pt idx="7">
                  <c:v>6.9490718705378388E-2</c:v>
                </c:pt>
                <c:pt idx="8">
                  <c:v>9.9338256744100351E-3</c:v>
                </c:pt>
                <c:pt idx="9">
                  <c:v>2.6078211604305169E-2</c:v>
                </c:pt>
                <c:pt idx="10">
                  <c:v>1.90539067417973E-2</c:v>
                </c:pt>
                <c:pt idx="11">
                  <c:v>3.7800740046982237E-2</c:v>
                </c:pt>
                <c:pt idx="12">
                  <c:v>3.7647203328676056E-2</c:v>
                </c:pt>
                <c:pt idx="13">
                  <c:v>8.4061353272635156E-2</c:v>
                </c:pt>
                <c:pt idx="14">
                  <c:v>2.7275798007093396E-2</c:v>
                </c:pt>
                <c:pt idx="15">
                  <c:v>4.542383811088422E-2</c:v>
                </c:pt>
                <c:pt idx="16">
                  <c:v>0.11665719856903778</c:v>
                </c:pt>
                <c:pt idx="17">
                  <c:v>5.8643349557046566E-2</c:v>
                </c:pt>
                <c:pt idx="18">
                  <c:v>3.0707343661236584E-2</c:v>
                </c:pt>
                <c:pt idx="19">
                  <c:v>2.2731111145230382E-2</c:v>
                </c:pt>
                <c:pt idx="20">
                  <c:v>0.16735502295373939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133350</xdr:rowOff>
    </xdr:from>
    <xdr:to>
      <xdr:col>12</xdr:col>
      <xdr:colOff>285750</xdr:colOff>
      <xdr:row>19</xdr:row>
      <xdr:rowOff>76200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20</xdr:row>
      <xdr:rowOff>95250</xdr:rowOff>
    </xdr:from>
    <xdr:to>
      <xdr:col>12</xdr:col>
      <xdr:colOff>323850</xdr:colOff>
      <xdr:row>36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B2:H21"/>
  <sheetViews>
    <sheetView workbookViewId="0">
      <selection activeCell="I24" sqref="I24"/>
    </sheetView>
  </sheetViews>
  <sheetFormatPr defaultRowHeight="12.75"/>
  <cols>
    <col min="2" max="2" width="12.7109375" bestFit="1" customWidth="1"/>
    <col min="4" max="4" width="10.7109375" bestFit="1" customWidth="1"/>
    <col min="5" max="5" width="12.42578125" customWidth="1"/>
    <col min="6" max="6" width="11.140625" customWidth="1"/>
    <col min="7" max="7" width="14.28515625" customWidth="1"/>
  </cols>
  <sheetData>
    <row r="2" spans="2:7">
      <c r="C2" s="80" t="s">
        <v>3</v>
      </c>
      <c r="D2" s="80"/>
      <c r="E2" s="80"/>
      <c r="F2" s="80"/>
      <c r="G2" s="80"/>
    </row>
    <row r="3" spans="2:7" ht="13.5" thickBot="1"/>
    <row r="4" spans="2:7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spans="2:7">
      <c r="B5" s="7" t="s">
        <v>10</v>
      </c>
      <c r="C5" s="8">
        <v>150</v>
      </c>
      <c r="D5" s="9">
        <v>2.5</v>
      </c>
      <c r="E5" s="44">
        <f>D5*110%</f>
        <v>2.75</v>
      </c>
      <c r="F5" s="44">
        <f>D5*80%</f>
        <v>2</v>
      </c>
      <c r="G5" s="72">
        <f>C5*D5</f>
        <v>375</v>
      </c>
    </row>
    <row r="6" spans="2:7">
      <c r="B6" s="7" t="s">
        <v>11</v>
      </c>
      <c r="C6" s="8">
        <v>120</v>
      </c>
      <c r="D6" s="9">
        <v>82</v>
      </c>
      <c r="E6" s="44">
        <f t="shared" ref="E6:E12" si="0">D6*110%</f>
        <v>90.2</v>
      </c>
      <c r="F6" s="44">
        <f t="shared" ref="F6:F12" si="1">D6*80%</f>
        <v>65.600000000000009</v>
      </c>
      <c r="G6" s="72">
        <f t="shared" ref="G6:G12" si="2">C6*D6</f>
        <v>9840</v>
      </c>
    </row>
    <row r="7" spans="2:7">
      <c r="B7" s="7" t="s">
        <v>0</v>
      </c>
      <c r="C7" s="8">
        <v>51</v>
      </c>
      <c r="D7" s="9">
        <v>1900</v>
      </c>
      <c r="E7" s="44">
        <f>D7*110%</f>
        <v>2090</v>
      </c>
      <c r="F7" s="44">
        <f t="shared" si="1"/>
        <v>1520</v>
      </c>
      <c r="G7" s="72">
        <f t="shared" si="2"/>
        <v>96900</v>
      </c>
    </row>
    <row r="8" spans="2:7">
      <c r="B8" s="7" t="s">
        <v>12</v>
      </c>
      <c r="C8" s="8">
        <v>84</v>
      </c>
      <c r="D8" s="9">
        <v>10</v>
      </c>
      <c r="E8" s="44">
        <f t="shared" si="0"/>
        <v>11</v>
      </c>
      <c r="F8" s="44">
        <f t="shared" si="1"/>
        <v>8</v>
      </c>
      <c r="G8" s="72">
        <f t="shared" si="2"/>
        <v>840</v>
      </c>
    </row>
    <row r="9" spans="2:7">
      <c r="B9" s="7" t="s">
        <v>2</v>
      </c>
      <c r="C9" s="8">
        <v>74</v>
      </c>
      <c r="D9" s="9">
        <v>42</v>
      </c>
      <c r="E9" s="44">
        <f t="shared" si="0"/>
        <v>46.2</v>
      </c>
      <c r="F9" s="44">
        <f t="shared" si="1"/>
        <v>33.6</v>
      </c>
      <c r="G9" s="72">
        <f t="shared" si="2"/>
        <v>3108</v>
      </c>
    </row>
    <row r="10" spans="2:7">
      <c r="B10" s="7" t="s">
        <v>13</v>
      </c>
      <c r="C10" s="8">
        <v>62</v>
      </c>
      <c r="D10" s="9">
        <v>78</v>
      </c>
      <c r="E10" s="44">
        <f t="shared" si="0"/>
        <v>85.800000000000011</v>
      </c>
      <c r="F10" s="44">
        <f t="shared" si="1"/>
        <v>62.400000000000006</v>
      </c>
      <c r="G10" s="72">
        <f t="shared" si="2"/>
        <v>4836</v>
      </c>
    </row>
    <row r="11" spans="2:7">
      <c r="B11" s="7" t="s">
        <v>1</v>
      </c>
      <c r="C11" s="8">
        <v>95</v>
      </c>
      <c r="D11" s="9">
        <v>1890</v>
      </c>
      <c r="E11" s="44">
        <f t="shared" si="0"/>
        <v>2079</v>
      </c>
      <c r="F11" s="44">
        <f t="shared" si="1"/>
        <v>1512</v>
      </c>
      <c r="G11" s="72">
        <f t="shared" si="2"/>
        <v>179550</v>
      </c>
    </row>
    <row r="12" spans="2:7" ht="13.5" thickBot="1">
      <c r="B12" s="10" t="s">
        <v>14</v>
      </c>
      <c r="C12" s="11">
        <v>42</v>
      </c>
      <c r="D12" s="12">
        <v>765.3</v>
      </c>
      <c r="E12" s="44">
        <f t="shared" si="0"/>
        <v>841.83</v>
      </c>
      <c r="F12" s="44">
        <f t="shared" si="1"/>
        <v>612.24</v>
      </c>
      <c r="G12" s="72">
        <f t="shared" si="2"/>
        <v>32142.6</v>
      </c>
    </row>
    <row r="13" spans="2:7">
      <c r="E13" s="71" t="s">
        <v>95</v>
      </c>
      <c r="F13" s="71" t="s">
        <v>95</v>
      </c>
      <c r="G13" s="3" t="s">
        <v>95</v>
      </c>
    </row>
    <row r="15" spans="2:7">
      <c r="B15" t="s">
        <v>89</v>
      </c>
    </row>
    <row r="16" spans="2:7">
      <c r="B16" t="s">
        <v>90</v>
      </c>
    </row>
    <row r="18" spans="2:8">
      <c r="B18" s="2" t="s">
        <v>88</v>
      </c>
      <c r="C18" s="2"/>
      <c r="D18" s="2"/>
      <c r="E18" s="2"/>
      <c r="F18" s="2"/>
      <c r="G18" s="2"/>
      <c r="H18" s="2"/>
    </row>
    <row r="19" spans="2:8">
      <c r="C19" s="2"/>
    </row>
    <row r="20" spans="2:8">
      <c r="C20" s="2"/>
    </row>
    <row r="21" spans="2:8">
      <c r="C21" s="2"/>
    </row>
  </sheetData>
  <mergeCells count="1">
    <mergeCell ref="C2:G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B2:I31"/>
  <sheetViews>
    <sheetView workbookViewId="0">
      <selection activeCell="B36" sqref="B36"/>
    </sheetView>
  </sheetViews>
  <sheetFormatPr defaultRowHeight="12.75"/>
  <sheetData>
    <row r="2" spans="2:9" ht="13.5" thickBot="1"/>
    <row r="3" spans="2:9" ht="13.5" thickBot="1">
      <c r="B3" s="81" t="s">
        <v>96</v>
      </c>
      <c r="C3" s="82"/>
      <c r="D3" s="82"/>
      <c r="E3" s="82"/>
      <c r="F3" s="82"/>
      <c r="G3" s="82"/>
      <c r="H3" s="82"/>
      <c r="I3" s="83"/>
    </row>
    <row r="5" spans="2:9">
      <c r="B5" s="13" t="s">
        <v>15</v>
      </c>
      <c r="C5" s="14" t="s">
        <v>16</v>
      </c>
      <c r="D5" s="14" t="s">
        <v>17</v>
      </c>
    </row>
    <row r="6" spans="2:9">
      <c r="B6" s="15">
        <v>2</v>
      </c>
      <c r="C6" s="73">
        <f>B6^2*PI()</f>
        <v>12.566370614359172</v>
      </c>
      <c r="D6" s="41">
        <f>2*B6*PI()</f>
        <v>12.566370614359172</v>
      </c>
    </row>
    <row r="7" spans="2:9">
      <c r="B7" s="15">
        <v>6</v>
      </c>
      <c r="C7" s="73">
        <f t="shared" ref="C7:C12" si="0">B7^2*PI()</f>
        <v>113.09733552923255</v>
      </c>
      <c r="D7" s="41">
        <f t="shared" ref="D7:D12" si="1">2*B7*PI()</f>
        <v>37.699111843077517</v>
      </c>
    </row>
    <row r="8" spans="2:9">
      <c r="B8" s="15">
        <v>8</v>
      </c>
      <c r="C8" s="73">
        <f t="shared" si="0"/>
        <v>201.06192982974676</v>
      </c>
      <c r="D8" s="41">
        <f t="shared" si="1"/>
        <v>50.26548245743669</v>
      </c>
    </row>
    <row r="9" spans="2:9">
      <c r="B9" s="15">
        <v>12</v>
      </c>
      <c r="C9" s="73">
        <f t="shared" si="0"/>
        <v>452.38934211693021</v>
      </c>
      <c r="D9" s="41">
        <f t="shared" si="1"/>
        <v>75.398223686155035</v>
      </c>
    </row>
    <row r="10" spans="2:9">
      <c r="B10" s="15">
        <v>122</v>
      </c>
      <c r="C10" s="73">
        <f t="shared" si="0"/>
        <v>46759.46505603048</v>
      </c>
      <c r="D10" s="41">
        <f t="shared" si="1"/>
        <v>766.54860747590953</v>
      </c>
    </row>
    <row r="11" spans="2:9">
      <c r="B11" s="15">
        <v>400</v>
      </c>
      <c r="C11" s="73">
        <f t="shared" si="0"/>
        <v>502654.82457436691</v>
      </c>
      <c r="D11" s="41">
        <f t="shared" si="1"/>
        <v>2513.2741228718346</v>
      </c>
    </row>
    <row r="12" spans="2:9">
      <c r="B12" s="15">
        <v>20</v>
      </c>
      <c r="C12" s="73">
        <f t="shared" si="0"/>
        <v>1256.6370614359173</v>
      </c>
      <c r="D12" s="41">
        <f t="shared" si="1"/>
        <v>125.66370614359172</v>
      </c>
    </row>
    <row r="13" spans="2:9">
      <c r="C13" s="3" t="s">
        <v>94</v>
      </c>
      <c r="D13" s="3" t="s">
        <v>94</v>
      </c>
    </row>
    <row r="14" spans="2:9">
      <c r="B14" t="s">
        <v>91</v>
      </c>
      <c r="E14" s="42">
        <f>MIN(C6:C12)</f>
        <v>12.566370614359172</v>
      </c>
      <c r="G14" s="43" t="s">
        <v>94</v>
      </c>
    </row>
    <row r="15" spans="2:9">
      <c r="B15" t="s">
        <v>92</v>
      </c>
      <c r="E15" s="42">
        <f>MAX(D6:D12)</f>
        <v>2513.2741228718346</v>
      </c>
      <c r="G15" s="43" t="s">
        <v>94</v>
      </c>
    </row>
    <row r="18" spans="2:2">
      <c r="B18" t="s">
        <v>93</v>
      </c>
    </row>
    <row r="31" spans="2:2">
      <c r="B31" s="2"/>
    </row>
  </sheetData>
  <mergeCells count="1">
    <mergeCell ref="B3:I3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DSMT4" shapeId="1027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H48"/>
  <sheetViews>
    <sheetView topLeftCell="A28" workbookViewId="0">
      <selection activeCell="J14" sqref="J14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8" ht="13.5" thickBot="1"/>
    <row r="2" spans="2:8" ht="13.5" thickBot="1">
      <c r="B2" s="84" t="s">
        <v>18</v>
      </c>
      <c r="C2" s="85"/>
      <c r="D2" s="85"/>
      <c r="E2" s="85"/>
      <c r="F2" s="85"/>
      <c r="G2" s="86"/>
      <c r="H2" s="16"/>
    </row>
    <row r="4" spans="2:8">
      <c r="B4" s="50" t="s">
        <v>98</v>
      </c>
    </row>
    <row r="5" spans="2:8">
      <c r="B5" s="49"/>
    </row>
    <row r="6" spans="2:8" ht="13.5" thickBot="1"/>
    <row r="7" spans="2:8" ht="13.5" thickBot="1">
      <c r="B7" s="17" t="s">
        <v>19</v>
      </c>
      <c r="C7" s="18">
        <v>7.2</v>
      </c>
    </row>
    <row r="9" spans="2:8" ht="37.5" customHeight="1">
      <c r="B9" s="47" t="s">
        <v>20</v>
      </c>
      <c r="C9" s="47" t="s">
        <v>21</v>
      </c>
      <c r="D9" s="47" t="s">
        <v>22</v>
      </c>
      <c r="E9" s="46" t="s">
        <v>99</v>
      </c>
      <c r="F9" s="45" t="s">
        <v>100</v>
      </c>
      <c r="G9" s="46" t="s">
        <v>101</v>
      </c>
    </row>
    <row r="10" spans="2:8">
      <c r="B10" s="1" t="s">
        <v>23</v>
      </c>
      <c r="C10" s="1">
        <v>23</v>
      </c>
      <c r="D10" s="19">
        <v>25.34</v>
      </c>
      <c r="E10" s="44">
        <f>C10*D10</f>
        <v>582.82000000000005</v>
      </c>
      <c r="F10" s="44">
        <f>E10*(4/3)</f>
        <v>777.09333333333336</v>
      </c>
      <c r="G10" s="74">
        <f>F10/$C$7</f>
        <v>107.92962962962963</v>
      </c>
    </row>
    <row r="11" spans="2:8">
      <c r="B11" s="1" t="s">
        <v>24</v>
      </c>
      <c r="C11" s="1">
        <v>45</v>
      </c>
      <c r="D11" s="19">
        <v>45</v>
      </c>
      <c r="E11" s="44">
        <f t="shared" ref="E11:E29" si="0">C11*D11</f>
        <v>2025</v>
      </c>
      <c r="F11" s="44">
        <f t="shared" ref="F11:F29" si="1">E11*(4/3)</f>
        <v>2700</v>
      </c>
      <c r="G11" s="74">
        <f t="shared" ref="G11:G29" si="2">F11/$C$7</f>
        <v>375</v>
      </c>
    </row>
    <row r="12" spans="2:8">
      <c r="B12" s="1" t="s">
        <v>25</v>
      </c>
      <c r="C12" s="1">
        <v>12</v>
      </c>
      <c r="D12" s="19">
        <v>84.32</v>
      </c>
      <c r="E12" s="44">
        <f t="shared" si="0"/>
        <v>1011.8399999999999</v>
      </c>
      <c r="F12" s="44">
        <f t="shared" si="1"/>
        <v>1349.12</v>
      </c>
      <c r="G12" s="74">
        <f t="shared" si="2"/>
        <v>187.37777777777777</v>
      </c>
    </row>
    <row r="13" spans="2:8">
      <c r="B13" s="1" t="s">
        <v>26</v>
      </c>
      <c r="C13" s="1">
        <v>15</v>
      </c>
      <c r="D13" s="19">
        <v>12.45</v>
      </c>
      <c r="E13" s="44">
        <f t="shared" si="0"/>
        <v>186.75</v>
      </c>
      <c r="F13" s="44">
        <f t="shared" si="1"/>
        <v>249</v>
      </c>
      <c r="G13" s="74">
        <f t="shared" si="2"/>
        <v>34.583333333333336</v>
      </c>
    </row>
    <row r="14" spans="2:8">
      <c r="B14" s="1" t="s">
        <v>27</v>
      </c>
      <c r="C14" s="1">
        <v>14</v>
      </c>
      <c r="D14" s="19">
        <v>18.36</v>
      </c>
      <c r="E14" s="44">
        <f t="shared" si="0"/>
        <v>257.03999999999996</v>
      </c>
      <c r="F14" s="44">
        <f t="shared" si="1"/>
        <v>342.71999999999991</v>
      </c>
      <c r="G14" s="74">
        <f t="shared" si="2"/>
        <v>47.599999999999987</v>
      </c>
    </row>
    <row r="15" spans="2:8">
      <c r="B15" s="1" t="s">
        <v>28</v>
      </c>
      <c r="C15" s="1">
        <v>18</v>
      </c>
      <c r="D15" s="19">
        <v>14.52</v>
      </c>
      <c r="E15" s="44">
        <f t="shared" si="0"/>
        <v>261.36</v>
      </c>
      <c r="F15" s="44">
        <f t="shared" si="1"/>
        <v>348.48</v>
      </c>
      <c r="G15" s="74">
        <f t="shared" si="2"/>
        <v>48.4</v>
      </c>
    </row>
    <row r="16" spans="2:8">
      <c r="B16" s="1" t="s">
        <v>29</v>
      </c>
      <c r="C16" s="1">
        <v>20</v>
      </c>
      <c r="D16" s="19">
        <v>17.96</v>
      </c>
      <c r="E16" s="44">
        <f t="shared" si="0"/>
        <v>359.20000000000005</v>
      </c>
      <c r="F16" s="44">
        <f t="shared" si="1"/>
        <v>478.93333333333339</v>
      </c>
      <c r="G16" s="74">
        <f t="shared" si="2"/>
        <v>66.518518518518519</v>
      </c>
    </row>
    <row r="17" spans="2:7">
      <c r="B17" s="1" t="s">
        <v>30</v>
      </c>
      <c r="C17" s="1">
        <v>65</v>
      </c>
      <c r="D17" s="19">
        <v>45.63</v>
      </c>
      <c r="E17" s="44">
        <f t="shared" si="0"/>
        <v>2965.9500000000003</v>
      </c>
      <c r="F17" s="44">
        <f t="shared" si="1"/>
        <v>3954.6000000000004</v>
      </c>
      <c r="G17" s="74">
        <f t="shared" si="2"/>
        <v>549.25</v>
      </c>
    </row>
    <row r="18" spans="2:7">
      <c r="B18" s="1" t="s">
        <v>31</v>
      </c>
      <c r="C18" s="1">
        <v>24</v>
      </c>
      <c r="D18" s="19">
        <v>78.63</v>
      </c>
      <c r="E18" s="44">
        <f t="shared" si="0"/>
        <v>1887.12</v>
      </c>
      <c r="F18" s="44">
        <f t="shared" si="1"/>
        <v>2516.16</v>
      </c>
      <c r="G18" s="74">
        <f t="shared" si="2"/>
        <v>349.46666666666664</v>
      </c>
    </row>
    <row r="19" spans="2:7">
      <c r="B19" s="1" t="s">
        <v>32</v>
      </c>
      <c r="C19" s="1">
        <v>17</v>
      </c>
      <c r="D19" s="19">
        <v>45.62</v>
      </c>
      <c r="E19" s="44">
        <f t="shared" si="0"/>
        <v>775.54</v>
      </c>
      <c r="F19" s="44">
        <f t="shared" si="1"/>
        <v>1034.0533333333333</v>
      </c>
      <c r="G19" s="74">
        <f t="shared" si="2"/>
        <v>143.6185185185185</v>
      </c>
    </row>
    <row r="20" spans="2:7">
      <c r="B20" s="1" t="s">
        <v>33</v>
      </c>
      <c r="C20" s="1">
        <v>25</v>
      </c>
      <c r="D20" s="19">
        <v>78.63</v>
      </c>
      <c r="E20" s="44">
        <f t="shared" si="0"/>
        <v>1965.75</v>
      </c>
      <c r="F20" s="44">
        <f t="shared" si="1"/>
        <v>2621</v>
      </c>
      <c r="G20" s="74">
        <f t="shared" si="2"/>
        <v>364.02777777777777</v>
      </c>
    </row>
    <row r="21" spans="2:7">
      <c r="B21" s="1" t="s">
        <v>34</v>
      </c>
      <c r="C21" s="1">
        <v>12</v>
      </c>
      <c r="D21" s="19">
        <v>52.12</v>
      </c>
      <c r="E21" s="44">
        <f t="shared" si="0"/>
        <v>625.43999999999994</v>
      </c>
      <c r="F21" s="44">
        <f t="shared" si="1"/>
        <v>833.91999999999985</v>
      </c>
      <c r="G21" s="74">
        <f t="shared" si="2"/>
        <v>115.82222222222219</v>
      </c>
    </row>
    <row r="22" spans="2:7">
      <c r="B22" s="1" t="s">
        <v>35</v>
      </c>
      <c r="C22" s="1">
        <v>15</v>
      </c>
      <c r="D22" s="19">
        <v>19.13</v>
      </c>
      <c r="E22" s="44">
        <f t="shared" si="0"/>
        <v>286.95</v>
      </c>
      <c r="F22" s="44">
        <f t="shared" si="1"/>
        <v>382.59999999999997</v>
      </c>
      <c r="G22" s="74">
        <f t="shared" si="2"/>
        <v>53.138888888888886</v>
      </c>
    </row>
    <row r="23" spans="2:7">
      <c r="B23" s="1" t="s">
        <v>36</v>
      </c>
      <c r="C23" s="1">
        <v>12</v>
      </c>
      <c r="D23" s="19">
        <v>15.12</v>
      </c>
      <c r="E23" s="44">
        <f t="shared" si="0"/>
        <v>181.44</v>
      </c>
      <c r="F23" s="44">
        <f t="shared" si="1"/>
        <v>241.92</v>
      </c>
      <c r="G23" s="74">
        <f t="shared" si="2"/>
        <v>33.599999999999994</v>
      </c>
    </row>
    <row r="24" spans="2:7">
      <c r="B24" s="1" t="s">
        <v>37</v>
      </c>
      <c r="C24" s="1">
        <v>15</v>
      </c>
      <c r="D24" s="19">
        <v>18.16</v>
      </c>
      <c r="E24" s="44">
        <f t="shared" si="0"/>
        <v>272.39999999999998</v>
      </c>
      <c r="F24" s="44">
        <f t="shared" si="1"/>
        <v>363.19999999999993</v>
      </c>
      <c r="G24" s="74">
        <f t="shared" si="2"/>
        <v>50.444444444444436</v>
      </c>
    </row>
    <row r="25" spans="2:7">
      <c r="B25" s="1" t="s">
        <v>38</v>
      </c>
      <c r="C25" s="1">
        <v>17</v>
      </c>
      <c r="D25" s="19">
        <v>96.13</v>
      </c>
      <c r="E25" s="44">
        <f t="shared" si="0"/>
        <v>1634.21</v>
      </c>
      <c r="F25" s="44">
        <f t="shared" si="1"/>
        <v>2178.9466666666667</v>
      </c>
      <c r="G25" s="74">
        <f t="shared" si="2"/>
        <v>302.6314814814815</v>
      </c>
    </row>
    <row r="26" spans="2:7">
      <c r="B26" s="1" t="s">
        <v>39</v>
      </c>
      <c r="C26" s="1">
        <v>18</v>
      </c>
      <c r="D26" s="19">
        <v>115.13</v>
      </c>
      <c r="E26" s="44">
        <f t="shared" si="0"/>
        <v>2072.34</v>
      </c>
      <c r="F26" s="44">
        <f t="shared" si="1"/>
        <v>2763.12</v>
      </c>
      <c r="G26" s="74">
        <f t="shared" si="2"/>
        <v>383.76666666666665</v>
      </c>
    </row>
    <row r="27" spans="2:7">
      <c r="B27" s="1" t="s">
        <v>40</v>
      </c>
      <c r="C27" s="1">
        <v>19</v>
      </c>
      <c r="D27" s="19">
        <v>12.23</v>
      </c>
      <c r="E27" s="44">
        <f t="shared" si="0"/>
        <v>232.37</v>
      </c>
      <c r="F27" s="44">
        <f t="shared" si="1"/>
        <v>309.82666666666665</v>
      </c>
      <c r="G27" s="74">
        <f t="shared" si="2"/>
        <v>43.031481481481478</v>
      </c>
    </row>
    <row r="28" spans="2:7">
      <c r="B28" s="1" t="s">
        <v>41</v>
      </c>
      <c r="C28" s="1">
        <v>60</v>
      </c>
      <c r="D28" s="19">
        <v>156.22999999999999</v>
      </c>
      <c r="E28" s="44">
        <f t="shared" si="0"/>
        <v>9373.7999999999993</v>
      </c>
      <c r="F28" s="44">
        <f t="shared" si="1"/>
        <v>12498.399999999998</v>
      </c>
      <c r="G28" s="74">
        <f t="shared" si="2"/>
        <v>1735.8888888888885</v>
      </c>
    </row>
    <row r="29" spans="2:7">
      <c r="B29" s="1" t="s">
        <v>42</v>
      </c>
      <c r="C29" s="1">
        <v>163</v>
      </c>
      <c r="D29" s="19">
        <v>147.63</v>
      </c>
      <c r="E29" s="44">
        <f t="shared" si="0"/>
        <v>24063.69</v>
      </c>
      <c r="F29" s="44">
        <f t="shared" si="1"/>
        <v>32084.92</v>
      </c>
      <c r="G29" s="74">
        <f t="shared" si="2"/>
        <v>4456.2388888888881</v>
      </c>
    </row>
    <row r="30" spans="2:7">
      <c r="E30" s="53" t="s">
        <v>94</v>
      </c>
      <c r="F30" s="53" t="s">
        <v>95</v>
      </c>
      <c r="G30" s="53" t="s">
        <v>95</v>
      </c>
    </row>
    <row r="31" spans="2:7" ht="13.5" thickBot="1">
      <c r="B31" s="50" t="s">
        <v>98</v>
      </c>
    </row>
    <row r="32" spans="2:7" ht="13.5" thickBot="1">
      <c r="B32" s="48" t="s">
        <v>97</v>
      </c>
      <c r="C32" s="20" t="s">
        <v>43</v>
      </c>
      <c r="D32" s="21">
        <v>0.18</v>
      </c>
    </row>
    <row r="33" spans="2:6">
      <c r="C33" s="22" t="s">
        <v>44</v>
      </c>
      <c r="D33" s="21">
        <v>0.22</v>
      </c>
    </row>
    <row r="35" spans="2:6" ht="38.25">
      <c r="B35" s="52" t="s">
        <v>45</v>
      </c>
      <c r="C35" s="54" t="s">
        <v>103</v>
      </c>
      <c r="D35" s="54" t="s">
        <v>102</v>
      </c>
      <c r="E35" s="51" t="s">
        <v>46</v>
      </c>
    </row>
    <row r="36" spans="2:6">
      <c r="B36" s="19">
        <v>458.23</v>
      </c>
      <c r="C36" s="44">
        <f>B36*18%</f>
        <v>82.481399999999994</v>
      </c>
      <c r="D36" s="44">
        <f>B36*22%</f>
        <v>100.81060000000001</v>
      </c>
      <c r="E36" s="44">
        <f>B36+C36+D36</f>
        <v>641.52200000000005</v>
      </c>
      <c r="F36" s="23"/>
    </row>
    <row r="37" spans="2:6">
      <c r="B37" s="19">
        <v>486</v>
      </c>
      <c r="C37" s="44">
        <f t="shared" ref="C37:C46" si="3">B37*18%</f>
        <v>87.47999999999999</v>
      </c>
      <c r="D37" s="44">
        <f t="shared" ref="D37:D46" si="4">B37*22%</f>
        <v>106.92</v>
      </c>
      <c r="E37" s="44">
        <f t="shared" ref="E37:E45" si="5">B37+C37+D37</f>
        <v>680.4</v>
      </c>
      <c r="F37" s="23"/>
    </row>
    <row r="38" spans="2:6">
      <c r="B38" s="19">
        <v>258</v>
      </c>
      <c r="C38" s="44">
        <f t="shared" si="3"/>
        <v>46.44</v>
      </c>
      <c r="D38" s="44">
        <f t="shared" si="4"/>
        <v>56.76</v>
      </c>
      <c r="E38" s="44">
        <f t="shared" si="5"/>
        <v>361.2</v>
      </c>
      <c r="F38" s="23"/>
    </row>
    <row r="39" spans="2:6">
      <c r="B39" s="19">
        <v>156</v>
      </c>
      <c r="C39" s="44">
        <f t="shared" si="3"/>
        <v>28.08</v>
      </c>
      <c r="D39" s="44">
        <f t="shared" si="4"/>
        <v>34.32</v>
      </c>
      <c r="E39" s="44">
        <f t="shared" si="5"/>
        <v>218.39999999999998</v>
      </c>
      <c r="F39" s="23"/>
    </row>
    <row r="40" spans="2:6">
      <c r="B40" s="19">
        <v>479</v>
      </c>
      <c r="C40" s="44">
        <f t="shared" si="3"/>
        <v>86.22</v>
      </c>
      <c r="D40" s="44">
        <f t="shared" si="4"/>
        <v>105.38</v>
      </c>
      <c r="E40" s="44">
        <f t="shared" si="5"/>
        <v>670.6</v>
      </c>
      <c r="F40" s="23"/>
    </row>
    <row r="41" spans="2:6">
      <c r="B41" s="19">
        <v>236</v>
      </c>
      <c r="C41" s="44">
        <f t="shared" si="3"/>
        <v>42.48</v>
      </c>
      <c r="D41" s="44">
        <f t="shared" si="4"/>
        <v>51.92</v>
      </c>
      <c r="E41" s="44">
        <f t="shared" si="5"/>
        <v>330.40000000000003</v>
      </c>
      <c r="F41" s="23"/>
    </row>
    <row r="42" spans="2:6">
      <c r="B42" s="19">
        <v>458</v>
      </c>
      <c r="C42" s="44">
        <f t="shared" si="3"/>
        <v>82.44</v>
      </c>
      <c r="D42" s="44">
        <f t="shared" si="4"/>
        <v>100.76</v>
      </c>
      <c r="E42" s="44">
        <f t="shared" si="5"/>
        <v>641.20000000000005</v>
      </c>
      <c r="F42" s="23"/>
    </row>
    <row r="43" spans="2:6">
      <c r="B43" s="19">
        <v>236</v>
      </c>
      <c r="C43" s="44">
        <f t="shared" si="3"/>
        <v>42.48</v>
      </c>
      <c r="D43" s="44">
        <f t="shared" si="4"/>
        <v>51.92</v>
      </c>
      <c r="E43" s="44">
        <f t="shared" si="5"/>
        <v>330.40000000000003</v>
      </c>
      <c r="F43" s="23"/>
    </row>
    <row r="44" spans="2:6">
      <c r="B44" s="19">
        <v>789</v>
      </c>
      <c r="C44" s="44">
        <f t="shared" si="3"/>
        <v>142.01999999999998</v>
      </c>
      <c r="D44" s="44">
        <f t="shared" si="4"/>
        <v>173.58</v>
      </c>
      <c r="E44" s="44">
        <f t="shared" si="5"/>
        <v>1104.5999999999999</v>
      </c>
      <c r="F44" s="23"/>
    </row>
    <row r="45" spans="2:6">
      <c r="B45" s="19">
        <v>125</v>
      </c>
      <c r="C45" s="44">
        <f t="shared" si="3"/>
        <v>22.5</v>
      </c>
      <c r="D45" s="44">
        <f t="shared" si="4"/>
        <v>27.5</v>
      </c>
      <c r="E45" s="44">
        <f t="shared" si="5"/>
        <v>175</v>
      </c>
      <c r="F45" s="23"/>
    </row>
    <row r="46" spans="2:6">
      <c r="B46" s="19">
        <v>456</v>
      </c>
      <c r="C46" s="44">
        <f t="shared" si="3"/>
        <v>82.08</v>
      </c>
      <c r="D46" s="44">
        <f t="shared" si="4"/>
        <v>100.32000000000001</v>
      </c>
      <c r="E46" s="44">
        <f>B46+C46+D46</f>
        <v>638.40000000000009</v>
      </c>
      <c r="F46" s="23"/>
    </row>
    <row r="47" spans="2:6" ht="13.5" thickBot="1">
      <c r="C47" s="53" t="s">
        <v>94</v>
      </c>
      <c r="D47" s="53" t="s">
        <v>94</v>
      </c>
      <c r="E47" s="53" t="s">
        <v>95</v>
      </c>
    </row>
    <row r="48" spans="2:6" ht="13.5" thickBot="1">
      <c r="B48" s="24" t="s">
        <v>47</v>
      </c>
      <c r="C48" s="25"/>
      <c r="D48" s="25"/>
      <c r="E48" s="26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2:K41"/>
  <sheetViews>
    <sheetView topLeftCell="A4" workbookViewId="0">
      <selection activeCell="K20" sqref="K20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105</v>
      </c>
    </row>
    <row r="3" spans="2:11" ht="13.5" thickBot="1"/>
    <row r="4" spans="2:11" ht="18.75" thickBot="1">
      <c r="B4" s="87" t="s">
        <v>104</v>
      </c>
      <c r="C4" s="88"/>
      <c r="D4" s="88"/>
      <c r="E4" s="88"/>
      <c r="F4" s="88"/>
      <c r="G4" s="88"/>
      <c r="H4" s="88"/>
      <c r="I4" s="88"/>
      <c r="J4" s="89"/>
    </row>
    <row r="5" spans="2:11" ht="13.5" thickBot="1"/>
    <row r="6" spans="2:11" ht="42" customHeight="1" thickBot="1">
      <c r="B6" s="27" t="s">
        <v>48</v>
      </c>
      <c r="C6" s="55" t="s">
        <v>49</v>
      </c>
      <c r="D6" s="55" t="s">
        <v>50</v>
      </c>
      <c r="E6" s="57" t="s">
        <v>51</v>
      </c>
      <c r="F6" s="57" t="s">
        <v>52</v>
      </c>
      <c r="G6" s="28" t="s">
        <v>53</v>
      </c>
      <c r="H6" s="56" t="s">
        <v>54</v>
      </c>
      <c r="I6" s="58" t="s">
        <v>55</v>
      </c>
      <c r="J6" s="29" t="s">
        <v>56</v>
      </c>
      <c r="K6" s="39"/>
    </row>
    <row r="7" spans="2:11" ht="13.5" thickBot="1">
      <c r="B7" s="30" t="s">
        <v>57</v>
      </c>
      <c r="C7" s="31">
        <v>0.14000000000000001</v>
      </c>
      <c r="D7" s="31">
        <v>0.12</v>
      </c>
      <c r="E7" s="31">
        <v>0.05</v>
      </c>
      <c r="F7" s="31">
        <v>0.05</v>
      </c>
      <c r="G7" s="32">
        <v>0.02</v>
      </c>
      <c r="H7" s="75">
        <f>C7+D7</f>
        <v>0.26</v>
      </c>
      <c r="I7" s="76">
        <f>E7+F7</f>
        <v>0.1</v>
      </c>
      <c r="J7" s="76">
        <f>H7+I7+G7</f>
        <v>0.38</v>
      </c>
      <c r="K7" s="59"/>
    </row>
    <row r="8" spans="2:11" ht="13.5" thickBot="1">
      <c r="B8" s="30" t="s">
        <v>58</v>
      </c>
      <c r="C8" s="33">
        <v>0.13</v>
      </c>
      <c r="D8" s="33">
        <v>0.13</v>
      </c>
      <c r="E8" s="33">
        <v>0.05</v>
      </c>
      <c r="F8" s="33">
        <v>0.04</v>
      </c>
      <c r="G8" s="34">
        <v>0.01</v>
      </c>
      <c r="H8" s="75">
        <f t="shared" ref="H8:H26" si="0">C8+D8</f>
        <v>0.26</v>
      </c>
      <c r="I8" s="76">
        <f t="shared" ref="I8:I26" si="1">E8+F8</f>
        <v>0.09</v>
      </c>
      <c r="J8" s="76">
        <f t="shared" ref="J8:J26" si="2">H8+I8+G8</f>
        <v>0.36</v>
      </c>
      <c r="K8" s="40"/>
    </row>
    <row r="9" spans="2:11" ht="13.5" thickBot="1">
      <c r="B9" s="30" t="s">
        <v>59</v>
      </c>
      <c r="C9" s="33">
        <v>0.12</v>
      </c>
      <c r="D9" s="33">
        <v>7.0000000000000007E-2</v>
      </c>
      <c r="E9" s="33">
        <v>0.05</v>
      </c>
      <c r="F9" s="33">
        <v>0.03</v>
      </c>
      <c r="G9" s="34">
        <v>0.02</v>
      </c>
      <c r="H9" s="75">
        <f t="shared" si="0"/>
        <v>0.19</v>
      </c>
      <c r="I9" s="76">
        <f t="shared" si="1"/>
        <v>0.08</v>
      </c>
      <c r="J9" s="76">
        <f t="shared" si="2"/>
        <v>0.29000000000000004</v>
      </c>
      <c r="K9" s="40"/>
    </row>
    <row r="10" spans="2:11" ht="13.5" thickBot="1">
      <c r="B10" s="30" t="s">
        <v>60</v>
      </c>
      <c r="C10" s="33">
        <v>0.14000000000000001</v>
      </c>
      <c r="D10" s="33">
        <v>0.08</v>
      </c>
      <c r="E10" s="33">
        <v>0.03</v>
      </c>
      <c r="F10" s="33">
        <v>0.02</v>
      </c>
      <c r="G10" s="34">
        <v>0.02</v>
      </c>
      <c r="H10" s="75">
        <f t="shared" si="0"/>
        <v>0.22000000000000003</v>
      </c>
      <c r="I10" s="76">
        <f t="shared" si="1"/>
        <v>0.05</v>
      </c>
      <c r="J10" s="76">
        <f t="shared" si="2"/>
        <v>0.29000000000000004</v>
      </c>
      <c r="K10" s="40"/>
    </row>
    <row r="11" spans="2:11" ht="13.5" thickBot="1">
      <c r="B11" s="30" t="s">
        <v>61</v>
      </c>
      <c r="C11" s="33">
        <v>0.11</v>
      </c>
      <c r="D11" s="33">
        <v>0.09</v>
      </c>
      <c r="E11" s="33">
        <v>0.03</v>
      </c>
      <c r="F11" s="33">
        <v>0.04</v>
      </c>
      <c r="G11" s="34">
        <v>0.02</v>
      </c>
      <c r="H11" s="75">
        <f t="shared" si="0"/>
        <v>0.2</v>
      </c>
      <c r="I11" s="76">
        <f t="shared" si="1"/>
        <v>7.0000000000000007E-2</v>
      </c>
      <c r="J11" s="76">
        <f t="shared" si="2"/>
        <v>0.29000000000000004</v>
      </c>
      <c r="K11" s="40"/>
    </row>
    <row r="12" spans="2:11" ht="13.5" thickBot="1">
      <c r="B12" s="30" t="s">
        <v>62</v>
      </c>
      <c r="C12" s="33">
        <v>0.12</v>
      </c>
      <c r="D12" s="33">
        <v>0.12</v>
      </c>
      <c r="E12" s="33">
        <v>0.03</v>
      </c>
      <c r="F12" s="33">
        <v>0.05</v>
      </c>
      <c r="G12" s="34">
        <v>0.02</v>
      </c>
      <c r="H12" s="75">
        <f t="shared" si="0"/>
        <v>0.24</v>
      </c>
      <c r="I12" s="76">
        <f t="shared" si="1"/>
        <v>0.08</v>
      </c>
      <c r="J12" s="76">
        <f t="shared" si="2"/>
        <v>0.34</v>
      </c>
      <c r="K12" s="40"/>
    </row>
    <row r="13" spans="2:11" ht="13.5" thickBot="1">
      <c r="B13" s="30" t="s">
        <v>63</v>
      </c>
      <c r="C13" s="33">
        <v>0.09</v>
      </c>
      <c r="D13" s="33">
        <v>0.14000000000000001</v>
      </c>
      <c r="E13" s="33">
        <v>0.02</v>
      </c>
      <c r="F13" s="33">
        <v>0.05</v>
      </c>
      <c r="G13" s="34">
        <v>0.02</v>
      </c>
      <c r="H13" s="75">
        <f t="shared" si="0"/>
        <v>0.23</v>
      </c>
      <c r="I13" s="76">
        <f t="shared" si="1"/>
        <v>7.0000000000000007E-2</v>
      </c>
      <c r="J13" s="76">
        <f t="shared" si="2"/>
        <v>0.32000000000000006</v>
      </c>
      <c r="K13" s="40"/>
    </row>
    <row r="14" spans="2:11" ht="13.5" thickBot="1">
      <c r="B14" s="30" t="s">
        <v>64</v>
      </c>
      <c r="C14" s="33">
        <v>0.08</v>
      </c>
      <c r="D14" s="33">
        <v>0.03</v>
      </c>
      <c r="E14" s="33">
        <v>0.02</v>
      </c>
      <c r="F14" s="33">
        <v>0.05</v>
      </c>
      <c r="G14" s="34">
        <v>0.02</v>
      </c>
      <c r="H14" s="75">
        <f t="shared" si="0"/>
        <v>0.11</v>
      </c>
      <c r="I14" s="76">
        <f t="shared" si="1"/>
        <v>7.0000000000000007E-2</v>
      </c>
      <c r="J14" s="76">
        <f t="shared" si="2"/>
        <v>0.19999999999999998</v>
      </c>
      <c r="K14" s="40"/>
    </row>
    <row r="15" spans="2:11" ht="13.5" thickBot="1">
      <c r="B15" s="30" t="s">
        <v>65</v>
      </c>
      <c r="C15" s="33">
        <v>0.14000000000000001</v>
      </c>
      <c r="D15" s="33">
        <v>0.12</v>
      </c>
      <c r="E15" s="33">
        <v>0.05</v>
      </c>
      <c r="F15" s="33">
        <v>0</v>
      </c>
      <c r="G15" s="34">
        <v>0.02</v>
      </c>
      <c r="H15" s="75">
        <f t="shared" si="0"/>
        <v>0.26</v>
      </c>
      <c r="I15" s="76">
        <f t="shared" si="1"/>
        <v>0.05</v>
      </c>
      <c r="J15" s="76">
        <f t="shared" si="2"/>
        <v>0.33</v>
      </c>
      <c r="K15" s="40"/>
    </row>
    <row r="16" spans="2:11" ht="13.5" thickBot="1">
      <c r="B16" s="30" t="s">
        <v>66</v>
      </c>
      <c r="C16" s="33">
        <v>7.0000000000000007E-2</v>
      </c>
      <c r="D16" s="33">
        <v>0.11</v>
      </c>
      <c r="E16" s="33">
        <v>0.05</v>
      </c>
      <c r="F16" s="33">
        <v>0</v>
      </c>
      <c r="G16" s="34">
        <v>0.02</v>
      </c>
      <c r="H16" s="75">
        <f t="shared" si="0"/>
        <v>0.18</v>
      </c>
      <c r="I16" s="76">
        <f t="shared" si="1"/>
        <v>0.05</v>
      </c>
      <c r="J16" s="76">
        <f t="shared" si="2"/>
        <v>0.24999999999999997</v>
      </c>
      <c r="K16" s="40"/>
    </row>
    <row r="17" spans="2:11" ht="13.5" thickBot="1">
      <c r="B17" s="30" t="s">
        <v>67</v>
      </c>
      <c r="C17" s="33">
        <v>0.03</v>
      </c>
      <c r="D17" s="33">
        <v>0.1</v>
      </c>
      <c r="E17" s="33">
        <v>0.05</v>
      </c>
      <c r="F17" s="33">
        <v>0</v>
      </c>
      <c r="G17" s="34">
        <v>0.01</v>
      </c>
      <c r="H17" s="75">
        <f t="shared" si="0"/>
        <v>0.13</v>
      </c>
      <c r="I17" s="76">
        <f t="shared" si="1"/>
        <v>0.05</v>
      </c>
      <c r="J17" s="76">
        <f t="shared" si="2"/>
        <v>0.19</v>
      </c>
      <c r="K17" s="40"/>
    </row>
    <row r="18" spans="2:11" ht="13.5" thickBot="1">
      <c r="B18" s="30" t="s">
        <v>68</v>
      </c>
      <c r="C18" s="33">
        <v>0</v>
      </c>
      <c r="D18" s="33">
        <v>0.09</v>
      </c>
      <c r="E18" s="33">
        <v>0.05</v>
      </c>
      <c r="F18" s="33">
        <v>0.02</v>
      </c>
      <c r="G18" s="34">
        <v>0.01</v>
      </c>
      <c r="H18" s="75">
        <f t="shared" si="0"/>
        <v>0.09</v>
      </c>
      <c r="I18" s="76">
        <f t="shared" si="1"/>
        <v>7.0000000000000007E-2</v>
      </c>
      <c r="J18" s="76">
        <f t="shared" si="2"/>
        <v>0.17</v>
      </c>
      <c r="K18" s="40"/>
    </row>
    <row r="19" spans="2:11" ht="13.5" thickBot="1">
      <c r="B19" s="30" t="s">
        <v>69</v>
      </c>
      <c r="C19" s="33">
        <v>0.14000000000000001</v>
      </c>
      <c r="D19" s="33">
        <v>0.08</v>
      </c>
      <c r="E19" s="33">
        <v>0.05</v>
      </c>
      <c r="F19" s="33">
        <v>0.04</v>
      </c>
      <c r="G19" s="34">
        <v>0.01</v>
      </c>
      <c r="H19" s="75">
        <f t="shared" si="0"/>
        <v>0.22000000000000003</v>
      </c>
      <c r="I19" s="76">
        <f t="shared" si="1"/>
        <v>0.09</v>
      </c>
      <c r="J19" s="76">
        <f t="shared" si="2"/>
        <v>0.32000000000000006</v>
      </c>
      <c r="K19" s="40"/>
    </row>
    <row r="20" spans="2:11" ht="13.5" thickBot="1">
      <c r="B20" s="30" t="s">
        <v>70</v>
      </c>
      <c r="C20" s="33">
        <v>0.12</v>
      </c>
      <c r="D20" s="33">
        <v>7.0000000000000007E-2</v>
      </c>
      <c r="E20" s="33">
        <v>0</v>
      </c>
      <c r="F20" s="33">
        <v>0.05</v>
      </c>
      <c r="G20" s="34">
        <v>0.02</v>
      </c>
      <c r="H20" s="75">
        <f t="shared" si="0"/>
        <v>0.19</v>
      </c>
      <c r="I20" s="76">
        <f t="shared" si="1"/>
        <v>0.05</v>
      </c>
      <c r="J20" s="76">
        <f t="shared" si="2"/>
        <v>0.26</v>
      </c>
      <c r="K20" s="40"/>
    </row>
    <row r="21" spans="2:11" ht="13.5" thickBot="1">
      <c r="B21" s="30" t="s">
        <v>71</v>
      </c>
      <c r="C21" s="33">
        <v>0.1</v>
      </c>
      <c r="D21" s="33">
        <v>0.03</v>
      </c>
      <c r="E21" s="33">
        <v>0.05</v>
      </c>
      <c r="F21" s="33">
        <v>0.04</v>
      </c>
      <c r="G21" s="34">
        <v>0.02</v>
      </c>
      <c r="H21" s="75">
        <f t="shared" si="0"/>
        <v>0.13</v>
      </c>
      <c r="I21" s="76">
        <f t="shared" si="1"/>
        <v>0.09</v>
      </c>
      <c r="J21" s="76">
        <f t="shared" si="2"/>
        <v>0.24</v>
      </c>
      <c r="K21" s="40"/>
    </row>
    <row r="22" spans="2:11" ht="13.5" thickBot="1">
      <c r="B22" s="30" t="s">
        <v>72</v>
      </c>
      <c r="C22" s="33">
        <v>0.09</v>
      </c>
      <c r="D22" s="33">
        <v>0.04</v>
      </c>
      <c r="E22" s="33">
        <v>0.05</v>
      </c>
      <c r="F22" s="33">
        <v>0.03</v>
      </c>
      <c r="G22" s="34">
        <v>0.02</v>
      </c>
      <c r="H22" s="75">
        <f t="shared" si="0"/>
        <v>0.13</v>
      </c>
      <c r="I22" s="76">
        <f t="shared" si="1"/>
        <v>0.08</v>
      </c>
      <c r="J22" s="76">
        <f t="shared" si="2"/>
        <v>0.23</v>
      </c>
      <c r="K22" s="40"/>
    </row>
    <row r="23" spans="2:11" ht="13.5" thickBot="1">
      <c r="B23" s="30" t="s">
        <v>73</v>
      </c>
      <c r="C23" s="33">
        <v>0.08</v>
      </c>
      <c r="D23" s="33">
        <v>0</v>
      </c>
      <c r="E23" s="33">
        <v>0</v>
      </c>
      <c r="F23" s="33">
        <v>0.02</v>
      </c>
      <c r="G23" s="34">
        <v>0.02</v>
      </c>
      <c r="H23" s="75">
        <f t="shared" si="0"/>
        <v>0.08</v>
      </c>
      <c r="I23" s="76">
        <f t="shared" si="1"/>
        <v>0.02</v>
      </c>
      <c r="J23" s="76">
        <f t="shared" si="2"/>
        <v>0.12000000000000001</v>
      </c>
      <c r="K23" s="40"/>
    </row>
    <row r="24" spans="2:11" ht="13.5" thickBot="1">
      <c r="B24" s="30" t="s">
        <v>74</v>
      </c>
      <c r="C24" s="33">
        <v>0.03</v>
      </c>
      <c r="D24" s="33">
        <v>0.08</v>
      </c>
      <c r="E24" s="33">
        <v>0</v>
      </c>
      <c r="F24" s="33">
        <v>0.01</v>
      </c>
      <c r="G24" s="34">
        <v>0.02</v>
      </c>
      <c r="H24" s="75">
        <f t="shared" si="0"/>
        <v>0.11</v>
      </c>
      <c r="I24" s="76">
        <f t="shared" si="1"/>
        <v>0.01</v>
      </c>
      <c r="J24" s="76">
        <f t="shared" si="2"/>
        <v>0.13999999999999999</v>
      </c>
      <c r="K24" s="40"/>
    </row>
    <row r="25" spans="2:11" ht="13.5" thickBot="1">
      <c r="B25" s="30" t="s">
        <v>75</v>
      </c>
      <c r="C25" s="33">
        <v>0.04</v>
      </c>
      <c r="D25" s="33">
        <v>0.03</v>
      </c>
      <c r="E25" s="33">
        <v>0.05</v>
      </c>
      <c r="F25" s="33">
        <v>0.02</v>
      </c>
      <c r="G25" s="34">
        <v>0.01</v>
      </c>
      <c r="H25" s="75">
        <f t="shared" si="0"/>
        <v>7.0000000000000007E-2</v>
      </c>
      <c r="I25" s="76">
        <f t="shared" si="1"/>
        <v>7.0000000000000007E-2</v>
      </c>
      <c r="J25" s="76">
        <f t="shared" si="2"/>
        <v>0.15000000000000002</v>
      </c>
      <c r="K25" s="40"/>
    </row>
    <row r="26" spans="2:11" ht="13.5" thickBot="1">
      <c r="B26" s="30" t="s">
        <v>76</v>
      </c>
      <c r="C26" s="35">
        <v>0.05</v>
      </c>
      <c r="D26" s="35">
        <v>0.02</v>
      </c>
      <c r="E26" s="35">
        <v>0.05</v>
      </c>
      <c r="F26" s="35">
        <v>0</v>
      </c>
      <c r="G26" s="36">
        <v>0.01</v>
      </c>
      <c r="H26" s="75">
        <f t="shared" si="0"/>
        <v>7.0000000000000007E-2</v>
      </c>
      <c r="I26" s="76">
        <f t="shared" si="1"/>
        <v>0.05</v>
      </c>
      <c r="J26" s="76">
        <f t="shared" si="2"/>
        <v>0.13</v>
      </c>
      <c r="K26" s="40"/>
    </row>
    <row r="27" spans="2:11" ht="14.25" thickTop="1" thickBot="1">
      <c r="B27" s="27" t="s">
        <v>77</v>
      </c>
      <c r="C27" s="77">
        <f>MIN(C7:C26)</f>
        <v>0</v>
      </c>
      <c r="D27" s="77">
        <f t="shared" ref="D27" si="3">MIN(D7:D26)</f>
        <v>0</v>
      </c>
      <c r="E27" s="77">
        <f>MIN(E7:E26)</f>
        <v>0</v>
      </c>
      <c r="F27" s="77">
        <f>MIN(F7:F26)</f>
        <v>0</v>
      </c>
      <c r="G27" s="77">
        <f>MIN(G7:G26)</f>
        <v>0.01</v>
      </c>
      <c r="H27" s="93">
        <f>MIN(H7:H26)</f>
        <v>7.0000000000000007E-2</v>
      </c>
      <c r="I27" s="94">
        <f>MIN(I7:I26)</f>
        <v>0.01</v>
      </c>
      <c r="J27" s="94">
        <f>MIN(J7:J26)</f>
        <v>0.12000000000000001</v>
      </c>
      <c r="K27" s="50" t="s">
        <v>95</v>
      </c>
    </row>
    <row r="28" spans="2:11" ht="13.5" thickBot="1">
      <c r="B28" s="27" t="s">
        <v>78</v>
      </c>
      <c r="C28" s="78">
        <f>MAX(C7:C26)</f>
        <v>0.14000000000000001</v>
      </c>
      <c r="D28" s="78">
        <f t="shared" ref="D28:G28" si="4">MAX(D7:D26)</f>
        <v>0.14000000000000001</v>
      </c>
      <c r="E28" s="78">
        <f t="shared" si="4"/>
        <v>0.05</v>
      </c>
      <c r="F28" s="78">
        <f t="shared" si="4"/>
        <v>0.05</v>
      </c>
      <c r="G28" s="78">
        <f t="shared" si="4"/>
        <v>0.02</v>
      </c>
      <c r="H28" s="95">
        <f>MAX(H7:H26)</f>
        <v>0.26</v>
      </c>
      <c r="I28" s="95">
        <f t="shared" ref="I28:J28" si="5">MAX(I7:I26)</f>
        <v>0.1</v>
      </c>
      <c r="J28" s="95">
        <f t="shared" si="5"/>
        <v>0.38</v>
      </c>
      <c r="K28" s="50" t="s">
        <v>95</v>
      </c>
    </row>
    <row r="29" spans="2:11" ht="13.5" thickBot="1">
      <c r="B29" s="27" t="s">
        <v>79</v>
      </c>
      <c r="C29" s="79">
        <f>AVERAGE(C7:C26)</f>
        <v>9.1000000000000025E-2</v>
      </c>
      <c r="D29" s="79">
        <f t="shared" ref="D29:G29" si="6">AVERAGE(D7:D26)</f>
        <v>7.7500000000000027E-2</v>
      </c>
      <c r="E29" s="79">
        <f t="shared" si="6"/>
        <v>3.6500000000000012E-2</v>
      </c>
      <c r="F29" s="79">
        <f t="shared" si="6"/>
        <v>2.7999999999999997E-2</v>
      </c>
      <c r="G29" s="79">
        <f t="shared" si="6"/>
        <v>1.7000000000000005E-2</v>
      </c>
      <c r="H29" s="50" t="s">
        <v>95</v>
      </c>
      <c r="I29" s="50" t="s">
        <v>95</v>
      </c>
      <c r="J29" s="50" t="s">
        <v>95</v>
      </c>
      <c r="K29" s="50" t="s">
        <v>95</v>
      </c>
    </row>
    <row r="30" spans="2:11">
      <c r="D30" s="92"/>
    </row>
    <row r="32" spans="2:11" ht="44.25" customHeight="1"/>
    <row r="33" spans="2:4">
      <c r="B33" s="37" t="s">
        <v>80</v>
      </c>
      <c r="C33" s="42"/>
      <c r="D33" s="50" t="s">
        <v>95</v>
      </c>
    </row>
    <row r="34" spans="2:4">
      <c r="B34" s="37" t="s">
        <v>81</v>
      </c>
      <c r="C34" s="42"/>
      <c r="D34" s="50" t="s">
        <v>95</v>
      </c>
    </row>
    <row r="35" spans="2:4">
      <c r="B35" s="37" t="s">
        <v>82</v>
      </c>
      <c r="C35" s="42"/>
      <c r="D35" s="50" t="s">
        <v>95</v>
      </c>
    </row>
    <row r="36" spans="2:4">
      <c r="B36" s="37" t="s">
        <v>83</v>
      </c>
      <c r="C36" s="42"/>
      <c r="D36" s="50" t="s">
        <v>95</v>
      </c>
    </row>
    <row r="38" spans="2:4">
      <c r="B38" s="38" t="s">
        <v>84</v>
      </c>
    </row>
    <row r="39" spans="2:4">
      <c r="B39" s="38" t="s">
        <v>85</v>
      </c>
    </row>
    <row r="40" spans="2:4">
      <c r="B40" s="38" t="s">
        <v>86</v>
      </c>
    </row>
    <row r="41" spans="2:4">
      <c r="B41" s="38" t="s">
        <v>87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P24"/>
  <sheetViews>
    <sheetView tabSelected="1" topLeftCell="A16" workbookViewId="0">
      <selection activeCell="D29" sqref="D29"/>
    </sheetView>
  </sheetViews>
  <sheetFormatPr defaultRowHeight="12.75"/>
  <cols>
    <col min="1" max="1" width="14.28515625" customWidth="1"/>
    <col min="2" max="2" width="34.42578125" customWidth="1"/>
    <col min="3" max="3" width="13.5703125" customWidth="1"/>
    <col min="4" max="4" width="15" customWidth="1"/>
  </cols>
  <sheetData>
    <row r="1" spans="1:16" ht="60">
      <c r="A1" s="60" t="s">
        <v>140</v>
      </c>
      <c r="B1" s="60" t="s">
        <v>130</v>
      </c>
      <c r="C1" s="61" t="s">
        <v>106</v>
      </c>
      <c r="D1" s="61" t="s">
        <v>129</v>
      </c>
    </row>
    <row r="2" spans="1:16" ht="15.75">
      <c r="A2" s="62">
        <v>1</v>
      </c>
      <c r="B2" s="63" t="s">
        <v>107</v>
      </c>
      <c r="C2" s="65">
        <v>5077</v>
      </c>
      <c r="D2" s="42">
        <f>C2/$C$23</f>
        <v>3.8975295942024535E-2</v>
      </c>
      <c r="G2" s="64" t="s">
        <v>97</v>
      </c>
    </row>
    <row r="3" spans="1:16" ht="15.75">
      <c r="A3" s="62">
        <v>2</v>
      </c>
      <c r="B3" s="63" t="s">
        <v>108</v>
      </c>
      <c r="C3" s="66">
        <v>5166</v>
      </c>
      <c r="D3" s="42">
        <f t="shared" ref="D3:D23" si="0">C3/$C$23</f>
        <v>3.9658534338487046E-2</v>
      </c>
      <c r="F3" s="70" t="s">
        <v>132</v>
      </c>
      <c r="G3" s="64" t="s">
        <v>131</v>
      </c>
    </row>
    <row r="4" spans="1:16" ht="15.75">
      <c r="A4" s="62">
        <v>3</v>
      </c>
      <c r="B4" s="63" t="s">
        <v>109</v>
      </c>
      <c r="C4" s="66">
        <v>4672</v>
      </c>
      <c r="D4" s="42">
        <f t="shared" si="0"/>
        <v>3.5866177396324334E-2</v>
      </c>
      <c r="F4" s="70" t="s">
        <v>133</v>
      </c>
      <c r="G4" s="64" t="s">
        <v>137</v>
      </c>
      <c r="P4" s="64" t="s">
        <v>139</v>
      </c>
    </row>
    <row r="5" spans="1:16" ht="15.75">
      <c r="A5" s="62">
        <v>4</v>
      </c>
      <c r="B5" s="63" t="s">
        <v>110</v>
      </c>
      <c r="C5" s="66">
        <v>3798</v>
      </c>
      <c r="D5" s="42">
        <f t="shared" si="0"/>
        <v>2.9156622806344137E-2</v>
      </c>
      <c r="F5" s="70" t="s">
        <v>134</v>
      </c>
      <c r="G5" s="64" t="s">
        <v>135</v>
      </c>
      <c r="P5" s="64" t="s">
        <v>136</v>
      </c>
    </row>
    <row r="6" spans="1:16" ht="15.75">
      <c r="A6" s="62">
        <v>5</v>
      </c>
      <c r="B6" s="63" t="s">
        <v>111</v>
      </c>
      <c r="C6" s="66">
        <v>5627</v>
      </c>
      <c r="D6" s="42">
        <f t="shared" si="0"/>
        <v>4.3197555695444569E-2</v>
      </c>
    </row>
    <row r="7" spans="1:16" ht="15.75">
      <c r="A7" s="62">
        <v>6</v>
      </c>
      <c r="B7" s="63" t="s">
        <v>112</v>
      </c>
      <c r="C7" s="66">
        <v>3723</v>
      </c>
      <c r="D7" s="42">
        <f t="shared" si="0"/>
        <v>2.8580860112695953E-2</v>
      </c>
    </row>
    <row r="8" spans="1:16" ht="15.75">
      <c r="A8" s="62">
        <v>7</v>
      </c>
      <c r="B8" s="63" t="s">
        <v>113</v>
      </c>
      <c r="C8" s="66">
        <v>4130</v>
      </c>
      <c r="D8" s="42">
        <f t="shared" si="0"/>
        <v>3.1705332330226772E-2</v>
      </c>
    </row>
    <row r="9" spans="1:16" ht="15.75">
      <c r="A9" s="62">
        <v>8</v>
      </c>
      <c r="B9" s="63" t="s">
        <v>114</v>
      </c>
      <c r="C9" s="66">
        <v>9052</v>
      </c>
      <c r="D9" s="42">
        <f t="shared" si="0"/>
        <v>6.9490718705378388E-2</v>
      </c>
    </row>
    <row r="10" spans="1:16" ht="15.75">
      <c r="A10" s="62">
        <v>9</v>
      </c>
      <c r="B10" s="63" t="s">
        <v>115</v>
      </c>
      <c r="C10" s="66">
        <v>1294</v>
      </c>
      <c r="D10" s="42">
        <f t="shared" si="0"/>
        <v>9.9338256744100351E-3</v>
      </c>
    </row>
    <row r="11" spans="1:16" ht="15.75">
      <c r="A11" s="62">
        <v>10</v>
      </c>
      <c r="B11" s="63" t="s">
        <v>116</v>
      </c>
      <c r="C11" s="66">
        <v>3397</v>
      </c>
      <c r="D11" s="42">
        <f t="shared" si="0"/>
        <v>2.6078211604305169E-2</v>
      </c>
    </row>
    <row r="12" spans="1:16" ht="15.75">
      <c r="A12" s="62">
        <v>11</v>
      </c>
      <c r="B12" s="63" t="s">
        <v>117</v>
      </c>
      <c r="C12" s="66">
        <v>2482</v>
      </c>
      <c r="D12" s="42">
        <f t="shared" si="0"/>
        <v>1.90539067417973E-2</v>
      </c>
    </row>
    <row r="13" spans="1:16" ht="15.75">
      <c r="A13" s="62">
        <v>12</v>
      </c>
      <c r="B13" s="63" t="s">
        <v>118</v>
      </c>
      <c r="C13" s="66">
        <v>4924</v>
      </c>
      <c r="D13" s="42">
        <f t="shared" si="0"/>
        <v>3.7800740046982237E-2</v>
      </c>
    </row>
    <row r="14" spans="1:16" ht="15.75">
      <c r="A14" s="62">
        <v>13</v>
      </c>
      <c r="B14" s="63" t="s">
        <v>119</v>
      </c>
      <c r="C14" s="66">
        <v>4904</v>
      </c>
      <c r="D14" s="42">
        <f t="shared" si="0"/>
        <v>3.7647203328676056E-2</v>
      </c>
    </row>
    <row r="15" spans="1:16" ht="15.75">
      <c r="A15" s="62">
        <v>14</v>
      </c>
      <c r="B15" s="63" t="s">
        <v>120</v>
      </c>
      <c r="C15" s="66">
        <v>10950</v>
      </c>
      <c r="D15" s="42">
        <f t="shared" si="0"/>
        <v>8.4061353272635156E-2</v>
      </c>
    </row>
    <row r="16" spans="1:16" ht="15.75">
      <c r="A16" s="62">
        <v>15</v>
      </c>
      <c r="B16" s="63" t="s">
        <v>121</v>
      </c>
      <c r="C16" s="66">
        <v>3553</v>
      </c>
      <c r="D16" s="42">
        <f t="shared" si="0"/>
        <v>2.7275798007093396E-2</v>
      </c>
    </row>
    <row r="17" spans="1:5" ht="15.75">
      <c r="A17" s="62">
        <v>16</v>
      </c>
      <c r="B17" s="63" t="s">
        <v>122</v>
      </c>
      <c r="C17" s="66">
        <v>5917</v>
      </c>
      <c r="D17" s="42">
        <f t="shared" si="0"/>
        <v>4.542383811088422E-2</v>
      </c>
    </row>
    <row r="18" spans="1:5" ht="15.75">
      <c r="A18" s="62">
        <v>17</v>
      </c>
      <c r="B18" s="63" t="s">
        <v>123</v>
      </c>
      <c r="C18" s="66">
        <v>15196</v>
      </c>
      <c r="D18" s="42">
        <f t="shared" si="0"/>
        <v>0.11665719856903778</v>
      </c>
    </row>
    <row r="19" spans="1:5" ht="15.75">
      <c r="A19" s="62">
        <v>18</v>
      </c>
      <c r="B19" s="63" t="s">
        <v>124</v>
      </c>
      <c r="C19" s="66">
        <v>7639</v>
      </c>
      <c r="D19" s="42">
        <f t="shared" si="0"/>
        <v>5.8643349557046566E-2</v>
      </c>
    </row>
    <row r="20" spans="1:5" ht="15.75">
      <c r="A20" s="62">
        <v>19</v>
      </c>
      <c r="B20" s="63" t="s">
        <v>125</v>
      </c>
      <c r="C20" s="66">
        <v>4000</v>
      </c>
      <c r="D20" s="42">
        <f t="shared" si="0"/>
        <v>3.0707343661236584E-2</v>
      </c>
    </row>
    <row r="21" spans="1:5" ht="15.75">
      <c r="A21" s="62">
        <v>20</v>
      </c>
      <c r="B21" s="63" t="s">
        <v>126</v>
      </c>
      <c r="C21" s="66">
        <v>2961</v>
      </c>
      <c r="D21" s="42">
        <f t="shared" si="0"/>
        <v>2.2731111145230382E-2</v>
      </c>
    </row>
    <row r="22" spans="1:5" ht="15.75">
      <c r="A22" s="62">
        <v>21</v>
      </c>
      <c r="B22" s="63" t="s">
        <v>127</v>
      </c>
      <c r="C22" s="68">
        <v>21800</v>
      </c>
      <c r="D22" s="42">
        <f t="shared" si="0"/>
        <v>0.16735502295373939</v>
      </c>
    </row>
    <row r="23" spans="1:5" ht="15">
      <c r="B23" s="67" t="s">
        <v>128</v>
      </c>
      <c r="C23" s="90">
        <f>SUM(C2:C22)</f>
        <v>130262</v>
      </c>
      <c r="D23" s="42">
        <f t="shared" si="0"/>
        <v>1</v>
      </c>
      <c r="E23" s="69" t="s">
        <v>138</v>
      </c>
    </row>
    <row r="24" spans="1:5">
      <c r="C24" s="91"/>
      <c r="D24" s="69" t="s">
        <v>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zadatak_1</vt:lpstr>
      <vt:lpstr>Zadatak_2</vt:lpstr>
      <vt:lpstr>Zadatak_3</vt:lpstr>
      <vt:lpstr>Zadatak_4</vt:lpstr>
      <vt:lpstr>Zadatak_5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Dominik Kokorić</cp:lastModifiedBy>
  <dcterms:created xsi:type="dcterms:W3CDTF">2008-12-05T15:24:15Z</dcterms:created>
  <dcterms:modified xsi:type="dcterms:W3CDTF">2014-06-02T15:52:44Z</dcterms:modified>
</cp:coreProperties>
</file>